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治安大队" sheetId="1" r:id="rId1"/>
    <sheet name="禁毒大队" sheetId="2" r:id="rId2"/>
    <sheet name="网安大队" sheetId="3" r:id="rId3"/>
  </sheets>
  <definedNames>
    <definedName name="_xlnm._FilterDatabase" localSheetId="0" hidden="1">治安大队!$B$1:$H$146</definedName>
  </definedNames>
  <calcPr calcId="144525"/>
</workbook>
</file>

<file path=xl/sharedStrings.xml><?xml version="1.0" encoding="utf-8"?>
<sst xmlns="http://schemas.openxmlformats.org/spreadsheetml/2006/main" count="3203" uniqueCount="1428">
  <si>
    <t>仙游县公安局“双随机、一公开”执法对象名录库（治安大队2022.2.9更新）</t>
  </si>
  <si>
    <t>类别</t>
  </si>
  <si>
    <t>序号</t>
  </si>
  <si>
    <t>执法单位</t>
  </si>
  <si>
    <t>执法对象名称</t>
  </si>
  <si>
    <t>执法对象地址</t>
  </si>
  <si>
    <t>机构诚信代码</t>
  </si>
  <si>
    <t>检查对象分类</t>
  </si>
  <si>
    <t>是否重点监督对象</t>
  </si>
  <si>
    <t>旅馆业（87）</t>
  </si>
  <si>
    <t>治安大队</t>
  </si>
  <si>
    <t>92350322MA311TFN1F</t>
  </si>
  <si>
    <t>A类</t>
  </si>
  <si>
    <t>否</t>
  </si>
  <si>
    <t>福建省仙游县枫亭镇兴园西路169号11号楼1401室</t>
  </si>
  <si>
    <t>92350322MA2Y7PN39R</t>
  </si>
  <si>
    <t>92350322MA3101RG9E</t>
  </si>
  <si>
    <t>91350322MA31GC0T0D</t>
  </si>
  <si>
    <t>福建省仙游县鲤城街道八二五大街1042号</t>
  </si>
  <si>
    <t>91350322687510612M</t>
  </si>
  <si>
    <t>35032260044689</t>
  </si>
  <si>
    <t>福建省仙游县鲤城街道八二五大街785号</t>
  </si>
  <si>
    <t>350322600566465</t>
  </si>
  <si>
    <t>350322600450211</t>
  </si>
  <si>
    <t>92350322MA2XNFRX9D</t>
  </si>
  <si>
    <t>厦门万佳国际酒店有限责任公司仙游分公司</t>
  </si>
  <si>
    <t>91350322MA31R2DD5N</t>
  </si>
  <si>
    <t>350322600069960</t>
  </si>
  <si>
    <t>91350322MA329NQP6R</t>
  </si>
  <si>
    <t>350322600451023</t>
  </si>
  <si>
    <t>91350322595951373Q</t>
  </si>
  <si>
    <t>350322600450115</t>
  </si>
  <si>
    <t>92350322MA30YN92H</t>
  </si>
  <si>
    <t>350322600443443</t>
  </si>
  <si>
    <t>91350322060398006X</t>
  </si>
  <si>
    <t>92350322MA2YYJXU4Q</t>
  </si>
  <si>
    <t>92350322MA2XP51311</t>
  </si>
  <si>
    <t>仙游县枫港酒店</t>
  </si>
  <si>
    <r>
      <rPr>
        <sz val="11"/>
        <color indexed="8"/>
        <rFont val="宋体"/>
        <charset val="134"/>
      </rPr>
      <t>福建省仙游县枫亭镇后洋南街</t>
    </r>
    <r>
      <rPr>
        <sz val="11"/>
        <color indexed="8"/>
        <rFont val="宋体"/>
        <charset val="0"/>
      </rPr>
      <t>9</t>
    </r>
    <r>
      <rPr>
        <sz val="11"/>
        <color indexed="8"/>
        <rFont val="宋体"/>
        <charset val="134"/>
      </rPr>
      <t>号</t>
    </r>
  </si>
  <si>
    <t>350322100014209</t>
  </si>
  <si>
    <t>仙游县枫亭大酒店</t>
  </si>
  <si>
    <r>
      <rPr>
        <sz val="11"/>
        <color indexed="8"/>
        <rFont val="宋体"/>
        <charset val="134"/>
      </rPr>
      <t>福建省仙游县枫亭镇铺头村外岭</t>
    </r>
    <r>
      <rPr>
        <sz val="11"/>
        <color indexed="8"/>
        <rFont val="宋体"/>
        <charset val="0"/>
      </rPr>
      <t>35</t>
    </r>
    <r>
      <rPr>
        <sz val="11"/>
        <color indexed="8"/>
        <rFont val="宋体"/>
        <charset val="134"/>
      </rPr>
      <t>号</t>
    </r>
  </si>
  <si>
    <t xml:space="preserve"> 91350322L240408784 </t>
  </si>
  <si>
    <t>92350322MA30YQ9N46</t>
  </si>
  <si>
    <t>是</t>
  </si>
  <si>
    <t>92350322MA2YB8230Y</t>
  </si>
  <si>
    <t>福建省仙游县鲤城街道胜利路461-1号</t>
  </si>
  <si>
    <t>92350322MA2Y5C3K40</t>
  </si>
  <si>
    <t>91350322784516864G</t>
  </si>
  <si>
    <t>350322600666696</t>
  </si>
  <si>
    <t>B类</t>
  </si>
  <si>
    <t>福建省仙游县鲤城街道八二五大街109号</t>
  </si>
  <si>
    <t>350322600011212</t>
  </si>
  <si>
    <t>92350322MA2XUDR36H</t>
  </si>
  <si>
    <t>92350322MA31UK4QXG</t>
  </si>
  <si>
    <t>92350322MA2YGB3N67</t>
  </si>
  <si>
    <t>92350322MA326PEC26</t>
  </si>
  <si>
    <t>福建仙游温泉大酒店有限公司仙游大地京闽酒店分公司</t>
  </si>
  <si>
    <t>福建省仙游县鲤南镇城南东路1699-1号</t>
  </si>
  <si>
    <t>福建省仙游县鲤南镇温泉东路900号16号楼9-1号</t>
  </si>
  <si>
    <t>350322600421302</t>
  </si>
  <si>
    <t>92350322MA31180N91</t>
  </si>
  <si>
    <t>92350322MA327E8951</t>
  </si>
  <si>
    <t>福建省仙游县郊尾镇圣岭街1333号1号楼152室</t>
  </si>
  <si>
    <t>92350322MA2YCGAF70</t>
  </si>
  <si>
    <t>92350322MA30YXHP0C</t>
  </si>
  <si>
    <t>福建省仙游县枫亭镇蔡襄南街216弄11号</t>
  </si>
  <si>
    <t>92350322MA2YHKCB5D</t>
  </si>
  <si>
    <t>92350322MA30WOAC94</t>
  </si>
  <si>
    <t>91350322MA332BT07T</t>
  </si>
  <si>
    <t>91350322L240408784</t>
  </si>
  <si>
    <t>92350322MA30U2G38G</t>
  </si>
  <si>
    <t>92350322MA311XHFX0</t>
  </si>
  <si>
    <t>92350322MA30UBEU06</t>
  </si>
  <si>
    <t>92350322MA30XGAU5J</t>
  </si>
  <si>
    <t>92350322MA30UDDN20</t>
  </si>
  <si>
    <t>92350322MA3100UN23</t>
  </si>
  <si>
    <t>92350322MA30XH0M97</t>
  </si>
  <si>
    <t>92350322MA311QKg87</t>
  </si>
  <si>
    <t>福建省仙游县枫亭镇枫江北街928号11号楼105室</t>
  </si>
  <si>
    <t>92350322MA2Y75E45Y</t>
  </si>
  <si>
    <t>92350322MA2XQWC73P</t>
  </si>
  <si>
    <t>92350322MA30URJF3Y</t>
  </si>
  <si>
    <t>福建省仙游县榜头镇下明社区居委会顶冯40号</t>
  </si>
  <si>
    <t>福建省仙游县榜头镇坝下社区居委会顶厝9号</t>
  </si>
  <si>
    <t>92350322MA2FGY03W</t>
  </si>
  <si>
    <t>福建省仙游县榜头镇坝下社区居委会顶厝179号</t>
  </si>
  <si>
    <t>92350322MA32Q7EUX1</t>
  </si>
  <si>
    <t>福建省仙游县榜头镇莲墘社区居委会湖墘49号</t>
  </si>
  <si>
    <t>福建省仙游县榜头镇坝下社区居委会新兴路33号</t>
  </si>
  <si>
    <t>福建省仙游县榜头镇上墘社区居委会柳墘498号</t>
  </si>
  <si>
    <t>福建省仙游县榜头镇莲墘社区居委会谢厝138号</t>
  </si>
  <si>
    <t>福建省仙游县度尾镇中岳村艺雕路168号</t>
  </si>
  <si>
    <t>娱乐场所业（33家）</t>
  </si>
  <si>
    <t>仙游县星辰娱乐城</t>
  </si>
  <si>
    <r>
      <rPr>
        <sz val="11"/>
        <color indexed="8"/>
        <rFont val="宋体"/>
        <charset val="134"/>
      </rPr>
      <t>莆田仙游县鲤城街道龙宫八二五大街</t>
    </r>
    <r>
      <rPr>
        <sz val="11"/>
        <color indexed="8"/>
        <rFont val="宋体"/>
        <charset val="0"/>
      </rPr>
      <t>530</t>
    </r>
    <r>
      <rPr>
        <sz val="11"/>
        <color indexed="8"/>
        <rFont val="宋体"/>
        <charset val="134"/>
      </rPr>
      <t>号</t>
    </r>
    <r>
      <rPr>
        <sz val="11"/>
        <color indexed="8"/>
        <rFont val="宋体"/>
        <charset val="0"/>
      </rPr>
      <t>2</t>
    </r>
    <r>
      <rPr>
        <sz val="11"/>
        <color indexed="8"/>
        <rFont val="宋体"/>
        <charset val="134"/>
      </rPr>
      <t>楼</t>
    </r>
  </si>
  <si>
    <t>9135032231558475X9</t>
  </si>
  <si>
    <t>仙游县盛玉酒店</t>
  </si>
  <si>
    <t>仙游县南大门</t>
  </si>
  <si>
    <t>3503222000092</t>
  </si>
  <si>
    <r>
      <rPr>
        <sz val="11"/>
        <color indexed="8"/>
        <rFont val="宋体"/>
        <charset val="134"/>
      </rPr>
      <t>仙游县郊尾镇义洪</t>
    </r>
    <r>
      <rPr>
        <sz val="11"/>
        <color indexed="8"/>
        <rFont val="宋体"/>
        <charset val="0"/>
      </rPr>
      <t>KTV</t>
    </r>
  </si>
  <si>
    <r>
      <rPr>
        <sz val="11"/>
        <color indexed="8"/>
        <rFont val="宋体"/>
        <charset val="134"/>
      </rPr>
      <t>福建省仙游县郊尾镇郊尾社区颖水巷</t>
    </r>
    <r>
      <rPr>
        <sz val="11"/>
        <color indexed="8"/>
        <rFont val="宋体"/>
        <charset val="0"/>
      </rPr>
      <t>99</t>
    </r>
    <r>
      <rPr>
        <sz val="11"/>
        <color indexed="8"/>
        <rFont val="宋体"/>
        <charset val="134"/>
      </rPr>
      <t>号</t>
    </r>
  </si>
  <si>
    <t xml:space="preserve"> 91350300155351809F </t>
  </si>
  <si>
    <t>仙游县枫亭悦丰娱乐城</t>
  </si>
  <si>
    <r>
      <rPr>
        <sz val="11"/>
        <color indexed="8"/>
        <rFont val="宋体"/>
        <charset val="134"/>
      </rPr>
      <t>莆田市仙游县枫亭镇枫亭东路</t>
    </r>
    <r>
      <rPr>
        <sz val="11"/>
        <color indexed="8"/>
        <rFont val="宋体"/>
        <charset val="0"/>
      </rPr>
      <t>215</t>
    </r>
    <r>
      <rPr>
        <sz val="11"/>
        <color indexed="8"/>
        <rFont val="宋体"/>
        <charset val="134"/>
      </rPr>
      <t>号</t>
    </r>
  </si>
  <si>
    <t>350322600725979</t>
  </si>
  <si>
    <t>仙游县缤纷年代娱乐有限公司</t>
  </si>
  <si>
    <r>
      <rPr>
        <sz val="11"/>
        <color indexed="8"/>
        <rFont val="宋体"/>
        <charset val="134"/>
      </rPr>
      <t>福建省莆田市仙游县鲤南镇城南东路</t>
    </r>
    <r>
      <rPr>
        <sz val="11"/>
        <color indexed="8"/>
        <rFont val="宋体"/>
        <charset val="0"/>
      </rPr>
      <t>169</t>
    </r>
    <r>
      <rPr>
        <sz val="11"/>
        <color indexed="8"/>
        <rFont val="宋体"/>
        <charset val="134"/>
      </rPr>
      <t>号三楼</t>
    </r>
  </si>
  <si>
    <t xml:space="preserve"> 92350322MA2Y6RUH88 </t>
  </si>
  <si>
    <t>仙游县郊尾南洋娱乐城</t>
  </si>
  <si>
    <r>
      <rPr>
        <sz val="11"/>
        <color indexed="8"/>
        <rFont val="宋体"/>
        <charset val="134"/>
      </rPr>
      <t>福建省莆田市仙游县郊尾镇梅园街</t>
    </r>
    <r>
      <rPr>
        <sz val="11"/>
        <color indexed="8"/>
        <rFont val="宋体"/>
        <charset val="0"/>
      </rPr>
      <t>505</t>
    </r>
    <r>
      <rPr>
        <sz val="11"/>
        <color indexed="8"/>
        <rFont val="宋体"/>
        <charset val="134"/>
      </rPr>
      <t>号</t>
    </r>
  </si>
  <si>
    <t xml:space="preserve"> 92350322MA2Y175E2W </t>
  </si>
  <si>
    <t>仙游县路易酒吧</t>
  </si>
  <si>
    <r>
      <rPr>
        <sz val="11"/>
        <color indexed="8"/>
        <rFont val="宋体"/>
        <charset val="134"/>
      </rPr>
      <t>福建省仙游县鲤南镇兴泰东路</t>
    </r>
    <r>
      <rPr>
        <sz val="11"/>
        <color indexed="8"/>
        <rFont val="宋体"/>
        <charset val="0"/>
      </rPr>
      <t>2</t>
    </r>
    <r>
      <rPr>
        <sz val="11"/>
        <color indexed="8"/>
        <rFont val="宋体"/>
        <charset val="134"/>
      </rPr>
      <t>号</t>
    </r>
  </si>
  <si>
    <t xml:space="preserve">92350322MA31K97HOA </t>
  </si>
  <si>
    <t>仙游县鲤南艾尚音乐会所</t>
  </si>
  <si>
    <r>
      <rPr>
        <sz val="11"/>
        <color indexed="8"/>
        <rFont val="宋体"/>
        <charset val="134"/>
      </rPr>
      <t>福建省莆田市仙游县鲤南镇温泉东路</t>
    </r>
    <r>
      <rPr>
        <sz val="11"/>
        <color indexed="8"/>
        <rFont val="宋体"/>
        <charset val="0"/>
      </rPr>
      <t>900</t>
    </r>
    <r>
      <rPr>
        <sz val="11"/>
        <color indexed="8"/>
        <rFont val="宋体"/>
        <charset val="134"/>
      </rPr>
      <t>号</t>
    </r>
    <r>
      <rPr>
        <sz val="11"/>
        <color indexed="8"/>
        <rFont val="宋体"/>
        <charset val="0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宋体"/>
        <charset val="0"/>
      </rPr>
      <t>7</t>
    </r>
    <r>
      <rPr>
        <sz val="11"/>
        <color indexed="8"/>
        <rFont val="宋体"/>
        <charset val="134"/>
      </rPr>
      <t>号</t>
    </r>
  </si>
  <si>
    <t xml:space="preserve">码  350322600445176  </t>
  </si>
  <si>
    <t>仙游县鲤南汉马音乐会所</t>
  </si>
  <si>
    <r>
      <rPr>
        <sz val="11"/>
        <color indexed="8"/>
        <rFont val="宋体"/>
        <charset val="134"/>
      </rPr>
      <t>仙游县鲤南镇温泉东路</t>
    </r>
    <r>
      <rPr>
        <sz val="11"/>
        <color indexed="8"/>
        <rFont val="宋体"/>
        <charset val="0"/>
      </rPr>
      <t>900</t>
    </r>
    <r>
      <rPr>
        <sz val="11"/>
        <color indexed="8"/>
        <rFont val="宋体"/>
        <charset val="134"/>
      </rPr>
      <t>号</t>
    </r>
    <r>
      <rPr>
        <sz val="11"/>
        <color indexed="8"/>
        <rFont val="宋体"/>
        <charset val="0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宋体"/>
        <charset val="0"/>
      </rPr>
      <t>8-1</t>
    </r>
    <r>
      <rPr>
        <sz val="11"/>
        <color indexed="8"/>
        <rFont val="宋体"/>
        <charset val="134"/>
      </rPr>
      <t>号</t>
    </r>
  </si>
  <si>
    <t xml:space="preserve"> 92350322MA2YAFTH0G </t>
  </si>
  <si>
    <t>仙游县鲤南名人娱乐城</t>
  </si>
  <si>
    <r>
      <rPr>
        <sz val="11"/>
        <color indexed="8"/>
        <rFont val="宋体"/>
        <charset val="134"/>
      </rPr>
      <t>福建省仙游县鲤南镇柳安街</t>
    </r>
    <r>
      <rPr>
        <sz val="11"/>
        <color indexed="8"/>
        <rFont val="宋体"/>
        <charset val="0"/>
      </rPr>
      <t>1188</t>
    </r>
    <r>
      <rPr>
        <sz val="11"/>
        <color indexed="8"/>
        <rFont val="宋体"/>
        <charset val="134"/>
      </rPr>
      <t>号</t>
    </r>
  </si>
  <si>
    <t xml:space="preserve">92350322MA311HA094 </t>
  </si>
  <si>
    <t>仙游县凯乐迪娱乐有限公司</t>
  </si>
  <si>
    <r>
      <rPr>
        <sz val="11"/>
        <color indexed="8"/>
        <rFont val="宋体"/>
        <charset val="134"/>
      </rPr>
      <t>仙游县鲤南镇温泉东路</t>
    </r>
    <r>
      <rPr>
        <sz val="11"/>
        <color indexed="8"/>
        <rFont val="宋体"/>
        <charset val="0"/>
      </rPr>
      <t>900</t>
    </r>
    <r>
      <rPr>
        <sz val="11"/>
        <color indexed="8"/>
        <rFont val="宋体"/>
        <charset val="134"/>
      </rPr>
      <t>号</t>
    </r>
    <r>
      <rPr>
        <sz val="11"/>
        <color indexed="8"/>
        <rFont val="宋体"/>
        <charset val="0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宋体"/>
        <charset val="0"/>
      </rPr>
      <t>4</t>
    </r>
    <r>
      <rPr>
        <sz val="11"/>
        <color indexed="8"/>
        <rFont val="宋体"/>
        <charset val="134"/>
      </rPr>
      <t>－</t>
    </r>
    <r>
      <rPr>
        <sz val="11"/>
        <color indexed="8"/>
        <rFont val="宋体"/>
        <charset val="0"/>
      </rPr>
      <t>5</t>
    </r>
    <r>
      <rPr>
        <sz val="11"/>
        <color indexed="8"/>
        <rFont val="宋体"/>
        <charset val="134"/>
      </rPr>
      <t>层（远大建材城）</t>
    </r>
  </si>
  <si>
    <t xml:space="preserve"> P1350322315316843G </t>
  </si>
  <si>
    <t>莆田市大地餐饮娱乐有限公司</t>
  </si>
  <si>
    <t>福建省莆田市仙游县鲤城街道木兰社区园滨西路888-1号三层</t>
  </si>
  <si>
    <t>350322100065524</t>
  </si>
  <si>
    <t>仙游县鲤南王座娱乐会所</t>
  </si>
  <si>
    <r>
      <rPr>
        <sz val="11"/>
        <color indexed="8"/>
        <rFont val="宋体"/>
        <charset val="134"/>
      </rPr>
      <t>仙游县鲤南镇温泉东路</t>
    </r>
    <r>
      <rPr>
        <sz val="11"/>
        <color indexed="8"/>
        <rFont val="宋体"/>
        <charset val="0"/>
      </rPr>
      <t>900</t>
    </r>
    <r>
      <rPr>
        <sz val="11"/>
        <color indexed="8"/>
        <rFont val="宋体"/>
        <charset val="134"/>
      </rPr>
      <t>号</t>
    </r>
    <r>
      <rPr>
        <sz val="11"/>
        <color indexed="8"/>
        <rFont val="宋体"/>
        <charset val="0"/>
      </rPr>
      <t>4</t>
    </r>
    <r>
      <rPr>
        <sz val="11"/>
        <color indexed="8"/>
        <rFont val="宋体"/>
        <charset val="134"/>
      </rPr>
      <t>号楼</t>
    </r>
    <r>
      <rPr>
        <sz val="11"/>
        <color indexed="8"/>
        <rFont val="宋体"/>
        <charset val="0"/>
      </rPr>
      <t>12-1</t>
    </r>
    <r>
      <rPr>
        <sz val="11"/>
        <color indexed="8"/>
        <rFont val="宋体"/>
        <charset val="134"/>
      </rPr>
      <t>号</t>
    </r>
  </si>
  <si>
    <t xml:space="preserve"> 92350322MA30YXWP6D </t>
  </si>
  <si>
    <t>仙游县万国会酒吧</t>
  </si>
  <si>
    <r>
      <rPr>
        <sz val="11"/>
        <color indexed="8"/>
        <rFont val="宋体"/>
        <charset val="134"/>
      </rPr>
      <t>仙游县鲤南镇温泉东路</t>
    </r>
    <r>
      <rPr>
        <sz val="11"/>
        <color indexed="8"/>
        <rFont val="宋体"/>
        <charset val="0"/>
      </rPr>
      <t>900</t>
    </r>
    <r>
      <rPr>
        <sz val="11"/>
        <color indexed="8"/>
        <rFont val="宋体"/>
        <charset val="134"/>
      </rPr>
      <t>号</t>
    </r>
    <r>
      <rPr>
        <sz val="11"/>
        <color indexed="8"/>
        <rFont val="宋体"/>
        <charset val="0"/>
      </rPr>
      <t>4</t>
    </r>
    <r>
      <rPr>
        <sz val="11"/>
        <color indexed="8"/>
        <rFont val="宋体"/>
        <charset val="134"/>
      </rPr>
      <t>号楼</t>
    </r>
    <r>
      <rPr>
        <sz val="11"/>
        <color indexed="8"/>
        <rFont val="宋体"/>
        <charset val="0"/>
      </rPr>
      <t>19</t>
    </r>
    <r>
      <rPr>
        <sz val="11"/>
        <color indexed="8"/>
        <rFont val="宋体"/>
        <charset val="134"/>
      </rPr>
      <t>号</t>
    </r>
  </si>
  <si>
    <t xml:space="preserve"> 91350322MA2YNBPU10 </t>
  </si>
  <si>
    <t>仙游县枫亭钻石年代娱乐城</t>
  </si>
  <si>
    <t>福建省莆田市仙游县枫亭镇霞街社区二十四米路</t>
  </si>
  <si>
    <t xml:space="preserve"> 91350322MA347TR99W </t>
  </si>
  <si>
    <t>仙游县心怡兰天休闲娱乐有限公司</t>
  </si>
  <si>
    <t>福建省鲤南镇温泉东路900号3楼4-5层</t>
  </si>
  <si>
    <t>仙游大京娱乐城</t>
  </si>
  <si>
    <t>仙游县鲤南镇城南东路1699-1号</t>
  </si>
  <si>
    <t>福建省仙游县枫亭镇铺头村外岭35号</t>
  </si>
  <si>
    <t>福建省仙游县枫亭镇后洋南街9号</t>
  </si>
  <si>
    <t>仙游金沙娱乐有限公司</t>
  </si>
  <si>
    <t>福建省莆田市仙游县鲤城街道龙仙路433号</t>
  </si>
  <si>
    <t>莆田市新金殿娱乐有限公司</t>
  </si>
  <si>
    <r>
      <rPr>
        <sz val="11"/>
        <color indexed="8"/>
        <rFont val="宋体"/>
        <charset val="134"/>
      </rPr>
      <t>福建省仙游县鲤南镇兴泰路</t>
    </r>
    <r>
      <rPr>
        <sz val="11"/>
        <color indexed="8"/>
        <rFont val="宋体"/>
        <charset val="0"/>
      </rPr>
      <t>2</t>
    </r>
    <r>
      <rPr>
        <sz val="11"/>
        <color indexed="8"/>
        <rFont val="宋体"/>
        <charset val="134"/>
      </rPr>
      <t>号</t>
    </r>
  </si>
  <si>
    <t xml:space="preserve"> 91350322MA2YPJLE8H </t>
  </si>
  <si>
    <t>仙游县鲤南名豪娱乐会所</t>
  </si>
  <si>
    <r>
      <rPr>
        <sz val="11"/>
        <color indexed="8"/>
        <rFont val="宋体"/>
        <charset val="134"/>
      </rPr>
      <t>福建省莆田市仙游县鲤南镇温泉东路</t>
    </r>
    <r>
      <rPr>
        <sz val="11"/>
        <color indexed="8"/>
        <rFont val="宋体"/>
        <charset val="0"/>
      </rPr>
      <t>900</t>
    </r>
    <r>
      <rPr>
        <sz val="11"/>
        <color indexed="8"/>
        <rFont val="宋体"/>
        <charset val="134"/>
      </rPr>
      <t>号</t>
    </r>
    <r>
      <rPr>
        <sz val="11"/>
        <color indexed="8"/>
        <rFont val="宋体"/>
        <charset val="0"/>
      </rPr>
      <t>4</t>
    </r>
    <r>
      <rPr>
        <sz val="11"/>
        <color indexed="8"/>
        <rFont val="宋体"/>
        <charset val="134"/>
      </rPr>
      <t>号楼</t>
    </r>
    <r>
      <rPr>
        <sz val="11"/>
        <color indexed="8"/>
        <rFont val="宋体"/>
        <charset val="0"/>
      </rPr>
      <t>19</t>
    </r>
    <r>
      <rPr>
        <sz val="11"/>
        <color indexed="8"/>
        <rFont val="宋体"/>
        <charset val="134"/>
      </rPr>
      <t>号</t>
    </r>
  </si>
  <si>
    <t xml:space="preserve"> 92350322MA2Y8U1M37 </t>
  </si>
  <si>
    <t>莆田市仙游县欢唱娱乐有限公司</t>
  </si>
  <si>
    <r>
      <rPr>
        <sz val="11"/>
        <color indexed="8"/>
        <rFont val="宋体"/>
        <charset val="134"/>
      </rPr>
      <t>福建省仙游县鲤南镇温泉东路</t>
    </r>
    <r>
      <rPr>
        <sz val="11"/>
        <color indexed="8"/>
        <rFont val="宋体"/>
        <charset val="0"/>
      </rPr>
      <t>900</t>
    </r>
    <r>
      <rPr>
        <sz val="11"/>
        <color indexed="8"/>
        <rFont val="宋体"/>
        <charset val="134"/>
      </rPr>
      <t>号</t>
    </r>
    <r>
      <rPr>
        <sz val="11"/>
        <color indexed="8"/>
        <rFont val="宋体"/>
        <charset val="0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宋体"/>
        <charset val="0"/>
      </rPr>
      <t>5-1</t>
    </r>
    <r>
      <rPr>
        <sz val="11"/>
        <color indexed="8"/>
        <rFont val="宋体"/>
        <charset val="134"/>
      </rPr>
      <t>号</t>
    </r>
  </si>
  <si>
    <t xml:space="preserve"> 91350322不MA2YKYEM2U </t>
  </si>
  <si>
    <t>仙游县枫亭供销合作社海峡商厦</t>
  </si>
  <si>
    <t>仙游县枫亭镇枫亭街</t>
  </si>
  <si>
    <t xml:space="preserve"> 91350322MA344LMH4C </t>
  </si>
  <si>
    <t>仙游本色娱乐城</t>
  </si>
  <si>
    <r>
      <rPr>
        <sz val="11"/>
        <color indexed="8"/>
        <rFont val="宋体"/>
        <charset val="134"/>
      </rPr>
      <t>福建省莆田市仙游县鲤城街道龙仙路</t>
    </r>
    <r>
      <rPr>
        <sz val="11"/>
        <color indexed="8"/>
        <rFont val="宋体"/>
        <charset val="0"/>
      </rPr>
      <t>433</t>
    </r>
    <r>
      <rPr>
        <sz val="11"/>
        <color indexed="8"/>
        <rFont val="宋体"/>
        <charset val="134"/>
      </rPr>
      <t>号</t>
    </r>
  </si>
  <si>
    <t xml:space="preserve"> 91350322MA32GBX60Q </t>
  </si>
  <si>
    <t>福建省仙游县枫亭镇兴园西路169号6号楼201室</t>
  </si>
  <si>
    <t>92350322MA2YCL4K3J</t>
  </si>
  <si>
    <t>92350322MA30WDPX1L</t>
  </si>
  <si>
    <t>92350322MA2Y6JTHX1</t>
  </si>
  <si>
    <t>350322100021636</t>
  </si>
  <si>
    <t>福建省仙游县鲤城街道南大路509-1号</t>
  </si>
  <si>
    <t>91350322MA31GC2Q9J</t>
  </si>
  <si>
    <t>福建省仙游县鲤南镇温泉东路900号2号楼7号</t>
  </si>
  <si>
    <t>92350322MA32F637X6</t>
  </si>
  <si>
    <t>923540322MA2Y175E2W</t>
  </si>
  <si>
    <t>印章刻制业（13家）</t>
  </si>
  <si>
    <t>仙游县华兴印务有限公司</t>
  </si>
  <si>
    <t>福建省仙游县鲤城街道木兰路101号        </t>
  </si>
  <si>
    <t>仙建印刷厂</t>
  </si>
  <si>
    <t>福建省仙游县鲤南镇圣泉村上中央22号        </t>
  </si>
  <si>
    <t>圣彩印务</t>
  </si>
  <si>
    <t>福建省仙游县鲤南镇圣泉下中央1号        </t>
  </si>
  <si>
    <t>913503227531010415</t>
  </si>
  <si>
    <t>仙游县骏鸣广告装饰有限公司</t>
  </si>
  <si>
    <t>福建省仙游县枫亭镇枫亭东路116号        </t>
  </si>
  <si>
    <t>仙游县枫亭腾鹏广告制作中心</t>
  </si>
  <si>
    <t>福建省仙游县枫亭镇枫园路10号        </t>
  </si>
  <si>
    <t>枫亭镇枫飞广告部</t>
  </si>
  <si>
    <t>福建省仙游县枫亭镇枫园路16号        </t>
  </si>
  <si>
    <t>92350322MA8RDG2E8L</t>
  </si>
  <si>
    <t>仙游县枫亭庆福文印店</t>
  </si>
  <si>
    <t>福建省仙游县枫亭镇枫亭西路113号        </t>
  </si>
  <si>
    <t>仙游县鲤南二轻刻印店</t>
  </si>
  <si>
    <t>福建省仙游县鲤南镇八二五南街401号        </t>
  </si>
  <si>
    <t>仙游县鲤城九阳刻印店</t>
  </si>
  <si>
    <t>福建省仙游县鲤城街道解放西路25号        </t>
  </si>
  <si>
    <t>仙游县二轻刻印店学府东路店</t>
  </si>
  <si>
    <t>福建省仙游县鲤城街道学府东路3999-60号        </t>
  </si>
  <si>
    <t>92350322MA3325PT6M</t>
  </si>
  <si>
    <t>莆田市仙游县科特图文设计有限公司</t>
  </si>
  <si>
    <t>福建省仙游县鲤城街道学府东路3999-64号        </t>
  </si>
  <si>
    <t>91350322MA3239LQ18</t>
  </si>
  <si>
    <t>莆田市盾辉印章刻章有限公司</t>
  </si>
  <si>
    <t>福建省仙游县鲤南镇八二五南街328号        </t>
  </si>
  <si>
    <t>仙游县鲤城文明堂刻印店</t>
  </si>
  <si>
    <t>福建省仙游县鲤城街道解放西路366号        </t>
  </si>
  <si>
    <t>旧货业2家</t>
  </si>
  <si>
    <t>林香再生资源回收点</t>
  </si>
  <si>
    <t>福建省仙游县大济镇大济社区居委会宫边9号        </t>
  </si>
  <si>
    <t>仙游县再生资源回收利用有限公司鲤南回收站</t>
  </si>
  <si>
    <t>福建省仙游县鲤南镇仙安社区居委会池头16号        </t>
  </si>
  <si>
    <t>91350322683056627T</t>
  </si>
  <si>
    <t>民用枪支</t>
  </si>
  <si>
    <t>仙游县坤翔生物科技有限公司</t>
  </si>
  <si>
    <t>榜头镇泉山社区居委会新下厝76号</t>
  </si>
  <si>
    <t>民用爆破业</t>
  </si>
  <si>
    <t>仙游县枫亭和平采石场</t>
  </si>
  <si>
    <t>仙游县枫亭和平村</t>
  </si>
  <si>
    <t>91350322L192613340</t>
  </si>
  <si>
    <t>福建省仙游半岭矿区建筑用花岗岩及配套建设爆破工程</t>
  </si>
  <si>
    <t>仙游县大济镇北山村</t>
  </si>
  <si>
    <t>机修业（7家）</t>
  </si>
  <si>
    <t>福建省仙游县天勇汽车修配厂</t>
  </si>
  <si>
    <t>福建省仙游县鲤南镇玉田社区居委会海亭路8号        </t>
  </si>
  <si>
    <t>新时代汽车服务有限公司</t>
  </si>
  <si>
    <t>仙游县顺达汽车修配厂</t>
  </si>
  <si>
    <t>仙游县榜头镇东桥村</t>
  </si>
  <si>
    <t>莆田市九牧汽车服务有限公司仙游分公司</t>
  </si>
  <si>
    <t>福建省仙游县鲤南镇圣泉村中央106号        </t>
  </si>
  <si>
    <t>佳兴汽车修配厂</t>
  </si>
  <si>
    <t>福建省仙游县郊尾镇香安路1129号        </t>
  </si>
  <si>
    <t>莆田市车宝贝汽车销售服务有限公司</t>
  </si>
  <si>
    <t>福建省仙游县赖店镇南丰中街558-6号        </t>
  </si>
  <si>
    <t>福建仙游亿欣汽车贸易有限公司</t>
  </si>
  <si>
    <t>福建省莆田市仙游县榜头镇紫檀北街798号-866号中间</t>
  </si>
  <si>
    <t>保安业（2家）</t>
  </si>
  <si>
    <t>莆田市仙安保安服务有限公司</t>
  </si>
  <si>
    <t>仙游县鲤南镇仙安村广场街66号201室</t>
  </si>
  <si>
    <t>91350322MA31JHKC9A</t>
  </si>
  <si>
    <t>福建省仙游县安和保安服务有限公司</t>
  </si>
  <si>
    <t>仙游县鲤城街道解放东路555号</t>
  </si>
  <si>
    <t>企事业单位389家</t>
  </si>
  <si>
    <t>仙游县赖店镇蓝精灵幼儿园</t>
  </si>
  <si>
    <t>福建省仙游县赖店镇象岭村马路尾106号</t>
  </si>
  <si>
    <t>仙游县赖店春晖幼儿园</t>
  </si>
  <si>
    <t>福建省仙游县赖店镇玉墩村大房22号</t>
  </si>
  <si>
    <t>仙游县赖店爱心育苗幼儿园</t>
  </si>
  <si>
    <t>福建省仙游县赖店镇玉墩村下宫88号</t>
  </si>
  <si>
    <t>仙游县赖店镇阳光幼儿园</t>
  </si>
  <si>
    <t>福建省仙游县赖店镇南坂路161号</t>
  </si>
  <si>
    <t>仙游县赖店镇童星幼儿园</t>
  </si>
  <si>
    <t>福建省仙游县赖店镇玉山村草埔46号</t>
  </si>
  <si>
    <t>仙游县赖店镇康辉幼儿园</t>
  </si>
  <si>
    <t>福建省仙游县赖店镇罗峰村新桥289号</t>
  </si>
  <si>
    <t>仙游县赖店羽丰幼儿园</t>
  </si>
  <si>
    <t xml:space="preserve">福建省仙游县赖店镇竹园街39号 </t>
  </si>
  <si>
    <t>仙游县赖店中心幼儿园</t>
  </si>
  <si>
    <t>福建省仙游县赖店镇赖店村霞阳168号</t>
  </si>
  <si>
    <t>仙游县赖店镇新周小学</t>
  </si>
  <si>
    <t>福建省仙游县赖店镇新周村周宅196号</t>
  </si>
  <si>
    <t>仙游县赖店镇玉山小学</t>
  </si>
  <si>
    <t>福建省仙游县赖店镇玉山村珠山339号</t>
  </si>
  <si>
    <t>仙游县赖店玉墩小学</t>
  </si>
  <si>
    <t xml:space="preserve">福建省仙游县赖店镇玉墩村大房2号 </t>
  </si>
  <si>
    <t>赖店镇张埔小学</t>
  </si>
  <si>
    <t>福建省仙游县赖店镇张埔村下脒289号</t>
  </si>
  <si>
    <t>赖店镇前埔小学</t>
  </si>
  <si>
    <t>福建省仙游县赖店镇前埔村阿楼888号</t>
  </si>
  <si>
    <t>仙游县赖店镇樟林小学</t>
  </si>
  <si>
    <t>福建省仙游县赖店镇樟林村中厝85号</t>
  </si>
  <si>
    <t>赖店镇锦田小学</t>
  </si>
  <si>
    <t xml:space="preserve">福建省仙游县赖店镇锦田村下林碑222号 </t>
  </si>
  <si>
    <t>赖店中心小学</t>
  </si>
  <si>
    <t>福建省仙游县赖店镇罗峰村大路尾21号</t>
  </si>
  <si>
    <t>赖店镇象岭小学</t>
  </si>
  <si>
    <t xml:space="preserve">福建省仙游县赖店镇象岭村田边89号 </t>
  </si>
  <si>
    <t>赖店镇建成小学</t>
  </si>
  <si>
    <t>福建省仙游县赖店镇留仙村内南安298号</t>
  </si>
  <si>
    <t>赖店镇溪埔小学</t>
  </si>
  <si>
    <t xml:space="preserve">福建省仙游县赖店镇溪埔村溪埔底668号 </t>
  </si>
  <si>
    <t>赖店镇坂头小学</t>
  </si>
  <si>
    <t>福建省仙游县赖店镇坂头村上门46号</t>
  </si>
  <si>
    <t>仙游县南方中学</t>
  </si>
  <si>
    <t xml:space="preserve">福建省仙游县赖店镇锦田村下林碑216号 </t>
  </si>
  <si>
    <t>仙游第二华侨中学</t>
  </si>
  <si>
    <t>福建省仙游县赖店镇赖营西路255号</t>
  </si>
  <si>
    <t>仙游华侨中学</t>
  </si>
  <si>
    <t>福建省仙游县赖店镇南丰中街105号</t>
  </si>
  <si>
    <t>福建省仙游华侨职业中专学校</t>
  </si>
  <si>
    <t>福建省仙游县赖店镇罗峰村大洋100号</t>
  </si>
  <si>
    <t>赖店镇卫生院</t>
  </si>
  <si>
    <t>福建省仙游县赖店镇竹园街</t>
  </si>
  <si>
    <t>坑北中学</t>
  </si>
  <si>
    <t>福建省仙游县大济镇坑北村寿山9号</t>
  </si>
  <si>
    <t>123503224887380088</t>
  </si>
  <si>
    <t>三会中学</t>
  </si>
  <si>
    <t>福建省仙游县大济镇三会村店头66号 </t>
  </si>
  <si>
    <t>1235032248873973XB</t>
  </si>
  <si>
    <t>仙游县智华中学</t>
  </si>
  <si>
    <t>福建省仙游县大济镇垅溪村塔峰2号</t>
  </si>
  <si>
    <t>12350322488739721K</t>
  </si>
  <si>
    <t>溪口中学</t>
  </si>
  <si>
    <t>福建省仙游县大济镇文殊村谣后50号</t>
  </si>
  <si>
    <t>123503224887387295</t>
  </si>
  <si>
    <t>大济汾阳小学</t>
  </si>
  <si>
    <t>福建省仙游县大济镇汾阳村大上66号</t>
  </si>
  <si>
    <t>135032200248</t>
  </si>
  <si>
    <t>大济尾坂小学</t>
  </si>
  <si>
    <t>福建省仙游县大济镇尾坂村南街26号</t>
  </si>
  <si>
    <t>12350322488439051Y</t>
  </si>
  <si>
    <t>大济龙坂小学</t>
  </si>
  <si>
    <t>福建省仙游县大济镇龙坂村上梧西路68号</t>
  </si>
  <si>
    <t>F2749787-X</t>
  </si>
  <si>
    <t>大济坑北小学</t>
  </si>
  <si>
    <t>福建省仙游县大济镇坑北村坑北112号</t>
  </si>
  <si>
    <t>F2749826-6</t>
  </si>
  <si>
    <t>大济蒲山小学</t>
  </si>
  <si>
    <t>福建省仙游县大济镇蒲山村过坑101号</t>
  </si>
  <si>
    <t>F2749794-1</t>
  </si>
  <si>
    <t>大济蒲峰小学</t>
  </si>
  <si>
    <t>福建省仙游县大济镇蒲峰村格峰69号</t>
  </si>
  <si>
    <t>322890010-109</t>
  </si>
  <si>
    <t>大济洋坑小学</t>
  </si>
  <si>
    <t>福建省仙游县大济镇洋坑村瑶垅32号</t>
  </si>
  <si>
    <t>135032200675</t>
  </si>
  <si>
    <t>大济溪口小学</t>
  </si>
  <si>
    <t>福建省仙游县大济镇溪口村厚峰88-1号</t>
  </si>
  <si>
    <t>F2749830-3</t>
  </si>
  <si>
    <t>大济溪车小学</t>
  </si>
  <si>
    <t>福建省仙游县大济镇溪车村车垅39号</t>
  </si>
  <si>
    <t>F2749820-7</t>
  </si>
  <si>
    <t>大济钟峰小学</t>
  </si>
  <si>
    <t>福建省仙游县大济镇钟峰村洋塘16号</t>
  </si>
  <si>
    <t>F2749781-0</t>
  </si>
  <si>
    <t>大济东井金威小学</t>
  </si>
  <si>
    <t>福建省仙游县大济镇东井村中心101号 </t>
  </si>
  <si>
    <t>22350322MB0409041L</t>
  </si>
  <si>
    <t>大济阮里小学</t>
  </si>
  <si>
    <t>福建省仙游县大济镇阮里村后尾2号 </t>
  </si>
  <si>
    <t>135032200662</t>
  </si>
  <si>
    <t>大济西南小学</t>
  </si>
  <si>
    <t>福建省仙游县大济镇西南村山边17号  </t>
  </si>
  <si>
    <t>F2749961-3</t>
  </si>
  <si>
    <t>大济镇垅溪小学</t>
  </si>
  <si>
    <t>福建省仙游县大济镇垅溪村下房12号</t>
  </si>
  <si>
    <t>135032200663</t>
  </si>
  <si>
    <t>大济中心小学</t>
  </si>
  <si>
    <t>福建省仙游县大济镇大济社区居委会济在105号</t>
  </si>
  <si>
    <t>12350322488739051Y</t>
  </si>
  <si>
    <t>大济乌石小学</t>
  </si>
  <si>
    <t>福建省仙游县大济镇乌石村安边122号</t>
  </si>
  <si>
    <t>135032200661</t>
  </si>
  <si>
    <t>大济古濑小学</t>
  </si>
  <si>
    <t>福建省仙游县大济镇古濑村后街118号</t>
  </si>
  <si>
    <t>F2749825-8</t>
  </si>
  <si>
    <t>大济三会小学</t>
  </si>
  <si>
    <t>福建省仙游县大济镇三会村圳岒30号</t>
  </si>
  <si>
    <t>F2749653-5</t>
  </si>
  <si>
    <t>大济钟峰七巧板幼儿园</t>
  </si>
  <si>
    <t>福建省仙游县大济镇钟峰村洋塘232号</t>
  </si>
  <si>
    <t>52350322MJC0895957</t>
  </si>
  <si>
    <t>大济西南现代双语幼儿园</t>
  </si>
  <si>
    <t>福建省仙游县大济镇西南村坑岑59号</t>
  </si>
  <si>
    <t>52350322098444653K</t>
  </si>
  <si>
    <t>大济向日葵幼儿园</t>
  </si>
  <si>
    <t>福建省仙游县大济镇大济社区居委会在里66号</t>
  </si>
  <si>
    <t>5235032234526866XH</t>
  </si>
  <si>
    <t>大济红苹果幼儿园</t>
  </si>
  <si>
    <t>福建省仙游县大济镇大济社区居委会在里169号</t>
  </si>
  <si>
    <t>52350322337515405B</t>
  </si>
  <si>
    <t>大济知育幼儿园</t>
  </si>
  <si>
    <t>福建省仙游县大济镇大济社区居委会顶街8号</t>
  </si>
  <si>
    <t>52350322MJY486064C</t>
  </si>
  <si>
    <t>大济中心幼儿园</t>
  </si>
  <si>
    <t>福建省仙游县大济镇垅溪村塔峰28号</t>
  </si>
  <si>
    <t>12350322MB0087214B</t>
  </si>
  <si>
    <t>大济溪口蓓蕾幼儿园</t>
  </si>
  <si>
    <t>福建省仙游县大济镇溪口村下云40-2号</t>
  </si>
  <si>
    <t>52350322315361134E</t>
  </si>
  <si>
    <t>大济星光幼儿园</t>
  </si>
  <si>
    <t>福建省仙游县大济镇尾坂村南街188-1号</t>
  </si>
  <si>
    <t>52350322MJC089843Q</t>
  </si>
  <si>
    <t>大济喜洋洋幼儿园</t>
  </si>
  <si>
    <t>福建省仙游县大济镇坑北村下宫306号</t>
  </si>
  <si>
    <t>52350322MJC088840E</t>
  </si>
  <si>
    <t>大济三会开心幼儿园</t>
  </si>
  <si>
    <t>福建省仙游县大济镇三会村顶申厝48号</t>
  </si>
  <si>
    <t>52350322MJC088904X</t>
  </si>
  <si>
    <t>大济红太阳幼儿园</t>
  </si>
  <si>
    <t>福建省仙游县大济镇山岑村红星50号</t>
  </si>
  <si>
    <t>52350322MJC089528W</t>
  </si>
  <si>
    <t>仙游县大济镇卫生院</t>
  </si>
  <si>
    <t>福建省仙游县大济镇垅溪北街15号 </t>
  </si>
  <si>
    <t>12350322188740896N</t>
  </si>
  <si>
    <t>仙游县园庄镇后蔡小学</t>
  </si>
  <si>
    <t>园庄镇后蔡村新同168号</t>
  </si>
  <si>
    <t>F2749764-2</t>
  </si>
  <si>
    <t>仙游县园庄镇大埔小学</t>
  </si>
  <si>
    <t>园庄镇大埔村大埔路189号</t>
  </si>
  <si>
    <t>F2749767-7</t>
  </si>
  <si>
    <t>仙游县园庄镇霞山小学</t>
  </si>
  <si>
    <t>园庄镇霞山村汀洋店166号</t>
  </si>
  <si>
    <t>F2749769-3</t>
  </si>
  <si>
    <t>莆田市仙游县园庄镇育豪双语幼儿园</t>
  </si>
  <si>
    <t>园庄镇枫林村园岭路67号</t>
  </si>
  <si>
    <t>523503220962202933</t>
  </si>
  <si>
    <t>莆田市仙游县园庄镇童心幼儿园</t>
  </si>
  <si>
    <t>园庄镇大埔村梧洋尾下厝45号</t>
  </si>
  <si>
    <t>52350322MJC089720F</t>
  </si>
  <si>
    <t>仙游县园庄镇鳌峰小学</t>
  </si>
  <si>
    <t>园庄镇高峰村尾楼212号</t>
  </si>
  <si>
    <t>F2749774-9</t>
  </si>
  <si>
    <t>园庄镇土楼小学</t>
  </si>
  <si>
    <t>园庄镇土楼村蔡厝55号</t>
  </si>
  <si>
    <t>F2749765-0</t>
  </si>
  <si>
    <t>园庄中心小学</t>
  </si>
  <si>
    <t>园庄镇富洋街81弄185号</t>
  </si>
  <si>
    <t>12350322488739190M</t>
  </si>
  <si>
    <t>园庄中学</t>
  </si>
  <si>
    <t>园庄镇文化街320号</t>
  </si>
  <si>
    <t>123503224887381987</t>
  </si>
  <si>
    <t>园庄中心幼儿园</t>
  </si>
  <si>
    <t>123503224887414778</t>
  </si>
  <si>
    <t>塔兜小学</t>
  </si>
  <si>
    <t>园庄镇塔兜村塔兜239号</t>
  </si>
  <si>
    <t>F2749766-9</t>
  </si>
  <si>
    <t>园庄镇卫生院</t>
  </si>
  <si>
    <t>园庄镇枫园西路361号</t>
  </si>
  <si>
    <t>1235032248873855XU</t>
  </si>
  <si>
    <t>园庄六户小学</t>
  </si>
  <si>
    <t>福建省仙游县园庄镇六合彩内厝9号</t>
  </si>
  <si>
    <t>F2749778-1</t>
  </si>
  <si>
    <t>园庄东坪小学</t>
  </si>
  <si>
    <t>园庄镇东坪村下厝8号</t>
  </si>
  <si>
    <t>F2749779-X</t>
  </si>
  <si>
    <t>园庄义路小学</t>
  </si>
  <si>
    <t>园庄镇义路村十二路223号</t>
  </si>
  <si>
    <t>F2749776-5</t>
  </si>
  <si>
    <t>园庄岭北小学</t>
  </si>
  <si>
    <t>园庄镇岭北湖尾87号</t>
  </si>
  <si>
    <t>F2749777-3</t>
  </si>
  <si>
    <t>园庄泗洋小学</t>
  </si>
  <si>
    <t>园庄镇泗洋村枫厝</t>
  </si>
  <si>
    <t>F2749775-7</t>
  </si>
  <si>
    <t>园庄东石小学</t>
  </si>
  <si>
    <t>园庄镇东石村樟下</t>
  </si>
  <si>
    <t>F2749773-0</t>
  </si>
  <si>
    <t>园庄云峰小学</t>
  </si>
  <si>
    <t>园庄镇云峰村后埔头52-1号</t>
  </si>
  <si>
    <t>12350322MB1806620C</t>
  </si>
  <si>
    <t>园庄顶景小学</t>
  </si>
  <si>
    <t>园庄镇云峰村后埔头</t>
  </si>
  <si>
    <t>53250322MJC089958N</t>
  </si>
  <si>
    <t>耕丰小学</t>
  </si>
  <si>
    <t>福建省仙游县枫亭镇耕丰村下店61号</t>
  </si>
  <si>
    <t>FJ249638-3</t>
  </si>
  <si>
    <t>秀峰小学</t>
  </si>
  <si>
    <t>福建省仙游县枫亭镇秀峰村顶厝178号</t>
  </si>
  <si>
    <t>F2749733-5</t>
  </si>
  <si>
    <t>九社小学</t>
  </si>
  <si>
    <t>福建省仙游县枫亭镇九社村五星1号</t>
  </si>
  <si>
    <t>2135010479</t>
  </si>
  <si>
    <t>枫亭中心小学</t>
  </si>
  <si>
    <t>福建省仙游县枫亭镇建兴南街802号</t>
  </si>
  <si>
    <t>12350322488739078N</t>
  </si>
  <si>
    <t>枫亭中心幼儿园</t>
  </si>
  <si>
    <t>123503224887383076</t>
  </si>
  <si>
    <t>枫江中学</t>
  </si>
  <si>
    <t>福建省仙游县枫亭镇九社村新加亭199号</t>
  </si>
  <si>
    <t>12350322488739246Q</t>
  </si>
  <si>
    <t>枫亭中学</t>
  </si>
  <si>
    <t>福建省仙游县枫亭镇建兴南街421号</t>
  </si>
  <si>
    <t>48874046-6</t>
  </si>
  <si>
    <t>辰风幼儿园</t>
  </si>
  <si>
    <t>福建省仙游县枫亭镇九社村新加亭81-1号</t>
  </si>
  <si>
    <t>52350322MJC088867P</t>
  </si>
  <si>
    <t>翰林幼儿园</t>
  </si>
  <si>
    <t>福建省仙游县枫亭镇建兴南街1371号</t>
  </si>
  <si>
    <t>52350322MJC0898190</t>
  </si>
  <si>
    <t>和平星星幼儿园</t>
  </si>
  <si>
    <t>福建省仙游县枫亭镇和平村岭后15号</t>
  </si>
  <si>
    <t>52350322MJC0891651</t>
  </si>
  <si>
    <t>和平苗苗幼儿园</t>
  </si>
  <si>
    <t>福建省仙游县枫亭镇和平村后埔144号</t>
  </si>
  <si>
    <t>52350322MJY0938504</t>
  </si>
  <si>
    <t>麟山小学</t>
  </si>
  <si>
    <t>福建省仙游县枫亭镇麟山村邱厝99号</t>
  </si>
  <si>
    <t>F2749635-9</t>
  </si>
  <si>
    <t>滨海新城阳光幼儿园</t>
  </si>
  <si>
    <t>52350322079752036U</t>
  </si>
  <si>
    <t>小天使幼儿园</t>
  </si>
  <si>
    <t>福建省仙游县枫亭镇斗北村东林201-1号</t>
  </si>
  <si>
    <t>5235032277449842L</t>
  </si>
  <si>
    <t>上浒小学</t>
  </si>
  <si>
    <t>福建省仙游县枫亭镇上浒村虎尾林1号</t>
  </si>
  <si>
    <t>F2749737-8</t>
  </si>
  <si>
    <t>和平小学</t>
  </si>
  <si>
    <t>福建省仙游县枫亭镇和平村田中1号</t>
  </si>
  <si>
    <t>12350322MB0161314Q</t>
  </si>
  <si>
    <t>建国小学</t>
  </si>
  <si>
    <t>福建省仙游县枫亭镇建国村顶宋64号</t>
  </si>
  <si>
    <t>12350322MB1618697A</t>
  </si>
  <si>
    <t>湄洲湾职业技术学校</t>
  </si>
  <si>
    <t>福建省仙游县枫亭镇蔡襄北街1999号</t>
  </si>
  <si>
    <t>123503004885883962</t>
  </si>
  <si>
    <t>斗北小学</t>
  </si>
  <si>
    <t>福建省仙游县枫亭镇斗北村东岭7号</t>
  </si>
  <si>
    <t>12350322MB0356015C</t>
  </si>
  <si>
    <t>启航幼儿园</t>
  </si>
  <si>
    <t>福建省仙游县枫亭镇建国村前厝29号</t>
  </si>
  <si>
    <t>52350322MJY1649976</t>
  </si>
  <si>
    <t>哈喽幼儿园</t>
  </si>
  <si>
    <t>福建省仙游县枫亭镇建国村顶西40号</t>
  </si>
  <si>
    <t>52350322MJY100686M</t>
  </si>
  <si>
    <t>仙港幼儿园</t>
  </si>
  <si>
    <t>52350322MJC089616B</t>
  </si>
  <si>
    <t>山立学校</t>
  </si>
  <si>
    <t>福建省仙游县枫亭镇铺头社区居委会过山8号</t>
  </si>
  <si>
    <t>52350322060392843U</t>
  </si>
  <si>
    <t>铺头小学</t>
  </si>
  <si>
    <t>福建省仙游县枫亭镇蔡襄北街92号</t>
  </si>
  <si>
    <t>F2749675-4</t>
  </si>
  <si>
    <t>霞桥小学</t>
  </si>
  <si>
    <t>福建省仙游县枫亭镇枫江南街26号6幢009</t>
  </si>
  <si>
    <t>F2749630-8</t>
  </si>
  <si>
    <t>南大门幼儿园</t>
  </si>
  <si>
    <t>福建省仙游县枫亭镇蔡襄北街159号</t>
  </si>
  <si>
    <t>52350322054344300G</t>
  </si>
  <si>
    <t>步行街幼儿园</t>
  </si>
  <si>
    <t>福建省仙游县枫亭镇枫塔路273号</t>
  </si>
  <si>
    <t>52350322315633144E</t>
  </si>
  <si>
    <t>枫苗幼儿园</t>
  </si>
  <si>
    <t>福建省仙游县枫亭镇枫亭东路11号</t>
  </si>
  <si>
    <t>52350322056144134U</t>
  </si>
  <si>
    <t>霞街北门幼儿园</t>
  </si>
  <si>
    <t>52350322MJC088808L</t>
  </si>
  <si>
    <t>经纶幼儿园</t>
  </si>
  <si>
    <t>福建省仙游县枫亭镇枫江北街258-1号</t>
  </si>
  <si>
    <t>52350322MJC089181N</t>
  </si>
  <si>
    <t>溪北小学</t>
  </si>
  <si>
    <t>福建省仙游县枫亭镇溪北村林兜248-1号</t>
  </si>
  <si>
    <t>12350322MB02294465</t>
  </si>
  <si>
    <t>溪南小学</t>
  </si>
  <si>
    <t>福建省仙游县枫亭镇溪南村顶厝94号</t>
  </si>
  <si>
    <t>F2749741-5</t>
  </si>
  <si>
    <t>蔡襄中学</t>
  </si>
  <si>
    <t>福建省仙游县枫亭镇东宅村留宅180号</t>
  </si>
  <si>
    <t>12350322488738200T</t>
  </si>
  <si>
    <t>下社小学</t>
  </si>
  <si>
    <t>福建省仙游县枫亭镇下社村安庄73号</t>
  </si>
  <si>
    <t>135032200309</t>
  </si>
  <si>
    <t>山头小学</t>
  </si>
  <si>
    <t>福建省仙游县枫亭镇山头村马厝388号</t>
  </si>
  <si>
    <t>F2749725-5</t>
  </si>
  <si>
    <t>东宅小学</t>
  </si>
  <si>
    <t>福建省仙游县枫亭镇东宅村赤岭160号</t>
  </si>
  <si>
    <t>F2749729-8</t>
  </si>
  <si>
    <t>溪北小天鹅幼儿园</t>
  </si>
  <si>
    <t>福建省仙游县枫亭镇溪北村大坂洋24号</t>
  </si>
  <si>
    <t>52350322MJC08898XK</t>
  </si>
  <si>
    <t>枫亭小天鹅幼儿园</t>
  </si>
  <si>
    <t>福建省仙游县枫亭镇山头村杨厝119号</t>
  </si>
  <si>
    <t>52350322MJC088971U</t>
  </si>
  <si>
    <t>仙游县龙华第二中学</t>
  </si>
  <si>
    <t>龙华镇红旗村学校路39号</t>
  </si>
  <si>
    <t>12350322488741397L</t>
  </si>
  <si>
    <t>龙华中心小学</t>
  </si>
  <si>
    <t>龙华镇灯塔社区居委会大路口12号</t>
  </si>
  <si>
    <t>12350322488739158A</t>
  </si>
  <si>
    <t>仙游县金沙中学</t>
  </si>
  <si>
    <t>龙华镇金沙村上库299号</t>
  </si>
  <si>
    <t>12350322488738171F</t>
  </si>
  <si>
    <t>仙游县龙华貂峰小学</t>
  </si>
  <si>
    <t>龙华镇貂峰村湖内90号</t>
  </si>
  <si>
    <t>12350322F27495807X</t>
  </si>
  <si>
    <t>龙华金山小学</t>
  </si>
  <si>
    <t>龙华镇金山村象头格101号</t>
  </si>
  <si>
    <t>龙华红星小学</t>
  </si>
  <si>
    <t>龙华镇红星村银星86号</t>
  </si>
  <si>
    <t>12350322MB0364568G</t>
  </si>
  <si>
    <t>龙华中心幼儿园</t>
  </si>
  <si>
    <t>龙华镇灯塔社区居委会龙中路8号</t>
  </si>
  <si>
    <t>12350322F3048827XU</t>
  </si>
  <si>
    <t>龙华金沙小学</t>
  </si>
  <si>
    <t>龙华镇金沙村苏厝101号</t>
  </si>
  <si>
    <t>12350322MB13679393</t>
  </si>
  <si>
    <t>林内小学</t>
  </si>
  <si>
    <t>龙华镇林内村塔斗71号</t>
  </si>
  <si>
    <t xml:space="preserve">12350322488739158A </t>
  </si>
  <si>
    <t>龙华红旗小学</t>
  </si>
  <si>
    <t>龙华镇红旗村学校路1号</t>
  </si>
  <si>
    <t>12350322MB0486282F</t>
  </si>
  <si>
    <t>金建小学</t>
  </si>
  <si>
    <t xml:space="preserve">龙华镇金建村后厝116号  </t>
  </si>
  <si>
    <t>团结小学</t>
  </si>
  <si>
    <t>龙华镇团结村龙湖136号</t>
  </si>
  <si>
    <t>金溪小学</t>
  </si>
  <si>
    <t>龙华镇金溪村车坑200号</t>
  </si>
  <si>
    <t>龙华中学</t>
  </si>
  <si>
    <t>龙华镇灯塔社区居委会龙中路30号</t>
  </si>
  <si>
    <t>12350322488738227J</t>
  </si>
  <si>
    <t>新峰小学</t>
  </si>
  <si>
    <t>龙华镇新峰村过溪88号</t>
  </si>
  <si>
    <t>建华小学</t>
  </si>
  <si>
    <t>龙华镇建华村新村路8号</t>
  </si>
  <si>
    <t>爱和小学</t>
  </si>
  <si>
    <t>龙华镇爱和村学堂边65号</t>
  </si>
  <si>
    <t>东岐小学</t>
  </si>
  <si>
    <t>龙华镇东岐村中房13号</t>
  </si>
  <si>
    <t>阳光幼儿园</t>
  </si>
  <si>
    <t>龙华镇灯塔社区居委会塔街西路52号</t>
  </si>
  <si>
    <t>52350322MJC089050T</t>
  </si>
  <si>
    <t>金贝幼儿园</t>
  </si>
  <si>
    <t>龙华镇金建村下头18号</t>
  </si>
  <si>
    <t>52350322MJC089149B</t>
  </si>
  <si>
    <t>育才幼儿园</t>
  </si>
  <si>
    <t>龙华镇团结村埔兜128号</t>
  </si>
  <si>
    <t>52350322MJY095151X</t>
  </si>
  <si>
    <t>春苗幼儿园</t>
  </si>
  <si>
    <t>龙华镇爱和村墘顶32号</t>
  </si>
  <si>
    <t>52350322MJC089640U</t>
  </si>
  <si>
    <t>龙华卫生院</t>
  </si>
  <si>
    <t>龙华镇灯塔东路306号</t>
  </si>
  <si>
    <t>123503224887387000</t>
  </si>
  <si>
    <t>度尾镇中心卫生院</t>
  </si>
  <si>
    <t>福建省仙游县度尾镇文康路59号</t>
  </si>
  <si>
    <t>123503224887388339</t>
  </si>
  <si>
    <t>度尾镇中心幼儿园</t>
  </si>
  <si>
    <t>福建省仙游县度尾镇度峰社区居委会陈库531号</t>
  </si>
  <si>
    <t>1235032248873957X4</t>
  </si>
  <si>
    <t>仙游县度峰初级中学</t>
  </si>
  <si>
    <t>福建省仙游县度尾镇度峰南街888号</t>
  </si>
  <si>
    <t>12350322488738067B</t>
  </si>
  <si>
    <t>仙游县度尾下洲小学</t>
  </si>
  <si>
    <t>福建省仙游县度尾镇下洲社区居委会石牌兜60号</t>
  </si>
  <si>
    <t>F2749763-4</t>
  </si>
  <si>
    <t>度尾镇中心小学</t>
  </si>
  <si>
    <t>福建省仙游县度尾镇度峰社区居委会前面1号</t>
  </si>
  <si>
    <t>123503224887392116</t>
  </si>
  <si>
    <t>度尾洋坂小学</t>
  </si>
  <si>
    <t>福建省仙游县度尾镇洋坂村洋尾86号</t>
  </si>
  <si>
    <t>12350322MB0483460W</t>
  </si>
  <si>
    <t>度尾湘溪小学</t>
  </si>
  <si>
    <t>福建省仙游县度尾镇湘溪村湘溪61号</t>
  </si>
  <si>
    <t>12350322F27497300A</t>
  </si>
  <si>
    <t>度尾中学</t>
  </si>
  <si>
    <t>福建省仙游县度尾镇下洲社区居委会石牌兜街32号</t>
  </si>
  <si>
    <t>12350322488738155R</t>
  </si>
  <si>
    <t>度尾镇京京幼儿园</t>
  </si>
  <si>
    <t>福建省仙游县度尾镇度峰社区居委会后面501号</t>
  </si>
  <si>
    <t>52350322MJC0895608</t>
  </si>
  <si>
    <t>度尾镇启蒙特色幼儿园</t>
  </si>
  <si>
    <t>福建省仙游县度尾镇下洲社区居委会下州路3号</t>
  </si>
  <si>
    <t>52350322MJC089667K</t>
  </si>
  <si>
    <t>度尾镇晨光幼儿园</t>
  </si>
  <si>
    <t>福建省仙游县度尾镇度峰北街365号</t>
  </si>
  <si>
    <t>52350322315374074A</t>
  </si>
  <si>
    <t>度尾镇童星幼儿园</t>
  </si>
  <si>
    <t>福建省仙游县度尾镇度峰社区居委会前面999号</t>
  </si>
  <si>
    <t>52350322MJY030630J</t>
  </si>
  <si>
    <t>度尾镇喜洋洋幼儿园</t>
  </si>
  <si>
    <t>福建省仙游县度尾镇下洲社区居委会后吴1号</t>
  </si>
  <si>
    <t>52350322MJC089499H</t>
  </si>
  <si>
    <t>度尾圣山小学</t>
  </si>
  <si>
    <t>福建省仙游县度尾镇圣山村牛角墘88号</t>
  </si>
  <si>
    <t>F2749717-5</t>
  </si>
  <si>
    <t>度尾潭边小学</t>
  </si>
  <si>
    <t>福建省仙游县度尾镇潭边社区居委会新亭146号</t>
  </si>
  <si>
    <t>F2749834-6</t>
  </si>
  <si>
    <t>度尾砺山小学</t>
  </si>
  <si>
    <t>福建省仙游县度尾镇砺山村顶灶31号</t>
  </si>
  <si>
    <t>F2749714-0</t>
  </si>
  <si>
    <t>度尾镇新启点幼儿园</t>
  </si>
  <si>
    <t>福建省仙游县度尾镇东峰村东仕119号</t>
  </si>
  <si>
    <t>52350322MJY280795R</t>
  </si>
  <si>
    <t>度尾东峰小学</t>
  </si>
  <si>
    <t>福建省仙游县度尾镇东峰村美园1号</t>
  </si>
  <si>
    <t>12350322MB0031798A</t>
  </si>
  <si>
    <t>度尾中峰小学</t>
  </si>
  <si>
    <t>福建省仙游县度尾镇中峰村下街82号</t>
  </si>
  <si>
    <t>F2749625-2</t>
  </si>
  <si>
    <t>度尾后埔小学</t>
  </si>
  <si>
    <t>福建省仙游县度尾镇后埔村新街300号</t>
  </si>
  <si>
    <t>F2749629-5</t>
  </si>
  <si>
    <t>度尾浩琪星幼儿园</t>
  </si>
  <si>
    <t>福建省仙游县度尾镇洋坂村新建111号</t>
  </si>
  <si>
    <t>52350322MJC089827T</t>
  </si>
  <si>
    <t>度尾洋坂小学分校</t>
  </si>
  <si>
    <t>福建省仙游县度尾镇洋坂村下姚11号</t>
  </si>
  <si>
    <t>度尾帽山小学</t>
  </si>
  <si>
    <t>福建省仙游县度尾镇帽山村下宫1号</t>
  </si>
  <si>
    <t>F2749612-1</t>
  </si>
  <si>
    <t>度尾埔尾小学</t>
  </si>
  <si>
    <t>福建省仙游县度尾镇埔尾村埔尾38号</t>
  </si>
  <si>
    <t>F2749628-7</t>
  </si>
  <si>
    <t>度尾云水小学</t>
  </si>
  <si>
    <t>福建省仙游县度尾镇云水村村道41号</t>
  </si>
  <si>
    <t>度尾屏山小学</t>
  </si>
  <si>
    <t>福建省仙游县度尾镇屏山村前进59号</t>
  </si>
  <si>
    <t>F2749605-X</t>
  </si>
  <si>
    <t>度尾剑山小学</t>
  </si>
  <si>
    <t>福建省仙游县度尾镇剑山村玉墩1号</t>
  </si>
  <si>
    <t>52350322315320500F</t>
  </si>
  <si>
    <t>度尾锦溪中学</t>
  </si>
  <si>
    <t>福建省仙游县度尾镇中岳村中岳街1号</t>
  </si>
  <si>
    <t>12350322488738702D</t>
  </si>
  <si>
    <t>度尾霞溪小学</t>
  </si>
  <si>
    <t>福建省仙游县度尾镇霞溪村兰底1号</t>
  </si>
  <si>
    <t>度尾中岳小学</t>
  </si>
  <si>
    <t>福建省仙游县度尾镇中岳村顶座111号</t>
  </si>
  <si>
    <t>度尾镇海峡艺雕城幼儿园</t>
  </si>
  <si>
    <t>福建省仙游县度尾镇中岳村合义52号</t>
  </si>
  <si>
    <t>52350322MJC089413N</t>
  </si>
  <si>
    <t>度尾云居小学</t>
  </si>
  <si>
    <t xml:space="preserve">福建省仙游县度尾镇云居村村道28号 </t>
  </si>
  <si>
    <t>度尾职业中学</t>
  </si>
  <si>
    <t xml:space="preserve">福建省仙游县度尾镇剑山村玉墩1号 </t>
  </si>
  <si>
    <t>123503224887383151</t>
  </si>
  <si>
    <t>度尾金摇篮艺术幼儿园</t>
  </si>
  <si>
    <t>福建省仙游县度尾镇剑山村五峰192号</t>
  </si>
  <si>
    <t>郊尾镇卫生院</t>
  </si>
  <si>
    <t>福建省仙游县郊尾镇梅园街196号</t>
  </si>
  <si>
    <t>123503224887388414</t>
  </si>
  <si>
    <t>仙游晟康精神专科医院</t>
  </si>
  <si>
    <t>福建省仙游县郊尾镇长安村后连233号</t>
  </si>
  <si>
    <t>52350322MJY215539J</t>
  </si>
  <si>
    <t>仙游县郊尾古店小学</t>
  </si>
  <si>
    <t>福建省仙游县郊尾镇古店村山边166号教学楼</t>
  </si>
  <si>
    <t>12350322MB01491474</t>
  </si>
  <si>
    <t>仙游县郊尾梅塘小学</t>
  </si>
  <si>
    <t>福建省仙游县郊尾镇梅塘村东林43号</t>
  </si>
  <si>
    <t>F2749584-X</t>
  </si>
  <si>
    <t>仙游县郊尾长岭小学</t>
  </si>
  <si>
    <t>福建省仙游县郊尾镇长岭村后在1号</t>
  </si>
  <si>
    <t>F2749648-X</t>
  </si>
  <si>
    <t>仙游县郊尾东湖小学</t>
  </si>
  <si>
    <t>福建省仙游县郊尾镇东湖村四房1号</t>
  </si>
  <si>
    <t>F2749593-8</t>
  </si>
  <si>
    <t>仙游县郊尾西山小学</t>
  </si>
  <si>
    <t>福建省仙游县郊尾镇西山村埔尾223号</t>
  </si>
  <si>
    <t>F2749591-1</t>
  </si>
  <si>
    <t>仙游县郊尾宝坑小学</t>
  </si>
  <si>
    <t>福建省仙游县郊尾镇宝坑村顶眉75号</t>
  </si>
  <si>
    <t>12350322MB0317905N</t>
  </si>
  <si>
    <t>仙游县郊尾阮庄小学</t>
  </si>
  <si>
    <t>福建省仙游县郊尾镇阮庄村园中65号</t>
  </si>
  <si>
    <t>12350322MB0149163R</t>
  </si>
  <si>
    <t>仙游县郊尾伍狮小学</t>
  </si>
  <si>
    <t>福建省仙游县郊尾镇伍狮村伍狮60号</t>
  </si>
  <si>
    <t>F2749760-X</t>
  </si>
  <si>
    <t>仙游县郊尾埕边小学</t>
  </si>
  <si>
    <t>福建省仙游县郊尾镇埕边村双友108号</t>
  </si>
  <si>
    <t>F2749594-6</t>
  </si>
  <si>
    <t>仙游县郊尾前埔小学</t>
  </si>
  <si>
    <t>福建省仙游县郊尾镇三和街775号</t>
  </si>
  <si>
    <t>12350322MB0584376L</t>
  </si>
  <si>
    <t>仙游县郊尾六一幼儿园</t>
  </si>
  <si>
    <t>福建省仙游县郊尾镇后溪村下底在129号</t>
  </si>
  <si>
    <t>52350322070868606O</t>
  </si>
  <si>
    <t>仙游县郊尾镇才华幼儿园</t>
  </si>
  <si>
    <t>福建省仙游县郊尾镇圣岭街1333号保安室1</t>
  </si>
  <si>
    <t>52350322070894708Y</t>
  </si>
  <si>
    <t>仙游县郊尾阳谷小学</t>
  </si>
  <si>
    <t>福建省仙游县郊尾镇梅园街1381号</t>
  </si>
  <si>
    <t>F2749596-2</t>
  </si>
  <si>
    <t>仙游县郊尾镇艺星幼儿园</t>
  </si>
  <si>
    <t>福建省仙游县郊尾镇埕边村源和173号</t>
  </si>
  <si>
    <t>52350322MJC088875J</t>
  </si>
  <si>
    <t>仙游县郊尾镇柏思幼儿园</t>
  </si>
  <si>
    <t>福建省仙游县郊尾镇埕边村明和1号</t>
  </si>
  <si>
    <t>52350322MJY332815H</t>
  </si>
  <si>
    <t>仙游县郊尾中心小学</t>
  </si>
  <si>
    <t>福建省仙游县郊尾镇圣岭街539号</t>
  </si>
  <si>
    <t>12350322488739027E</t>
  </si>
  <si>
    <t>仙游县郊尾新和小学</t>
  </si>
  <si>
    <t>福建省仙游县郊尾镇新和村下申厝7号</t>
  </si>
  <si>
    <t>12350322MB0317956Y</t>
  </si>
  <si>
    <t>福建省仙游县郊尾中学</t>
  </si>
  <si>
    <t>福建省仙游县郊尾镇圣岭街619号</t>
  </si>
  <si>
    <t>1235032248873804K</t>
  </si>
  <si>
    <t>仙游县湖宅初级中学</t>
  </si>
  <si>
    <t>福建省仙游县郊尾镇湖宅村井头45号</t>
  </si>
  <si>
    <t>123503224887380320</t>
  </si>
  <si>
    <t>仙游县第四道德中学</t>
  </si>
  <si>
    <t>福建省仙游县郊尾镇麟凤路516号</t>
  </si>
  <si>
    <t>12350322488740941P</t>
  </si>
  <si>
    <t>仙游县郊尾小学</t>
  </si>
  <si>
    <t>福建省仙游县郊尾镇梅园街136弄56号</t>
  </si>
  <si>
    <t>F2749791-9</t>
  </si>
  <si>
    <t>仙游县郊尾染厝小学</t>
  </si>
  <si>
    <t>福建省仙游县郊尾镇染厝村染厝61号</t>
  </si>
  <si>
    <t>F2749641-2</t>
  </si>
  <si>
    <t>仙游县郊尾镇苗苗幼儿园</t>
  </si>
  <si>
    <t>福建省仙游县郊尾镇香安路449弄63号</t>
  </si>
  <si>
    <t>52350322345259974M</t>
  </si>
  <si>
    <t>仙游县郊尾沙溪小学</t>
  </si>
  <si>
    <t>福建省仙游县郊尾镇沙溪村胜和189号</t>
  </si>
  <si>
    <t>12350322MB04580891</t>
  </si>
  <si>
    <t>仙游县郊尾后沈小学</t>
  </si>
  <si>
    <t>福建省仙游县郊尾镇后沈村过山195号</t>
  </si>
  <si>
    <t>F2749645-5</t>
  </si>
  <si>
    <t>仙游县郊尾长安小学</t>
  </si>
  <si>
    <t>福建省仙游县郊尾镇香安路1848号</t>
  </si>
  <si>
    <t>12350322MB0317809D</t>
  </si>
  <si>
    <t>仙游县沙溪初级中学</t>
  </si>
  <si>
    <t>福建省仙游县郊尾镇沙溪村沙溪186号沙溪中学</t>
  </si>
  <si>
    <t>12350224887405626</t>
  </si>
  <si>
    <t>仙游县郊尾后面小学</t>
  </si>
  <si>
    <t>福建省仙游县郊尾镇后面村后面76号</t>
  </si>
  <si>
    <t>F2749640-4</t>
  </si>
  <si>
    <t>仙游县郊尾湖宅小学</t>
  </si>
  <si>
    <t>福建省仙游县郊尾镇湖宅村祠堂边178号</t>
  </si>
  <si>
    <t>F2749599-7</t>
  </si>
  <si>
    <t>仙游县郊尾镇爱儿幼儿园</t>
  </si>
  <si>
    <t>福建省仙游县郊尾镇朝阳街199号</t>
  </si>
  <si>
    <t>52350322073200353E</t>
  </si>
  <si>
    <t>仙游县郊尾塘边小学</t>
  </si>
  <si>
    <t>福建省仙游县郊尾镇塘边村新厝59号</t>
  </si>
  <si>
    <t>F2749649-8</t>
  </si>
  <si>
    <t>仙游县郊尾镇阳光幼儿园</t>
  </si>
  <si>
    <t>福建省仙游县郊尾镇沙溪村前沈34号</t>
  </si>
  <si>
    <t>5235032231554641X</t>
  </si>
  <si>
    <t>仙游县郊尾镇英特幼儿园</t>
  </si>
  <si>
    <t>福建省仙游县郊尾镇三和街490号</t>
  </si>
  <si>
    <t>52350322315402514E</t>
  </si>
  <si>
    <t>仙游县郊尾中心幼儿园</t>
  </si>
  <si>
    <t>福建省仙游县郊尾镇圣岭街539-1号</t>
  </si>
  <si>
    <t>123503224887412909</t>
  </si>
  <si>
    <t>仙游县郊尾镇未来星幼儿园</t>
  </si>
  <si>
    <t>福建省仙游县郊尾镇长安村厝尾288号</t>
  </si>
  <si>
    <t>523503223156454280</t>
  </si>
  <si>
    <t>仙游县郊尾镇英才幼儿园</t>
  </si>
  <si>
    <t>福建省仙游县郊尾镇圣岭街3096号</t>
  </si>
  <si>
    <t>523503222MJY013152L</t>
  </si>
  <si>
    <t>仙游县郊尾镇金亿幼儿园</t>
  </si>
  <si>
    <t>福建省仙游县郊尾镇梅园街898号公寓楼1梯</t>
  </si>
  <si>
    <t>52350322MJY396093H</t>
  </si>
  <si>
    <t>坝下中心溪尾校区</t>
  </si>
  <si>
    <t>福建省仙游县榜头镇九仙东路1626号</t>
  </si>
  <si>
    <t>12350332488739131J</t>
  </si>
  <si>
    <t>度顶小学</t>
  </si>
  <si>
    <t>福建省仙游县榜头镇度顶村度顶238号</t>
  </si>
  <si>
    <t>F2749812-7</t>
  </si>
  <si>
    <t>象洋小学</t>
  </si>
  <si>
    <t>福建省仙游县榜头镇象洋村旧厝1号</t>
  </si>
  <si>
    <t>F2749811-9</t>
  </si>
  <si>
    <t>紫洋小学</t>
  </si>
  <si>
    <t>福建省仙游县榜头镇紫洋社区居委会小学路100号紫洋小学</t>
  </si>
  <si>
    <t>F2749553-2</t>
  </si>
  <si>
    <t>新郑小学</t>
  </si>
  <si>
    <t>福建省仙游县榜头镇新郑村下新郑165号</t>
  </si>
  <si>
    <t>F2749795-X</t>
  </si>
  <si>
    <t>象山小学</t>
  </si>
  <si>
    <t>福建省仙游县榜头镇象山村尾厝318号</t>
  </si>
  <si>
    <t>榜头育英幼儿园溪尾分园</t>
  </si>
  <si>
    <t>福建省仙游县榜头镇光明路998号</t>
  </si>
  <si>
    <t>52350322MJY336680T</t>
  </si>
  <si>
    <t>梦之蓝</t>
  </si>
  <si>
    <t>福建省仙游县榜头镇紫洋社区居委会下祠10号</t>
  </si>
  <si>
    <t>52350322MJY035642X</t>
  </si>
  <si>
    <t>榜头金贝尔幼儿园</t>
  </si>
  <si>
    <t>福建省仙游县榜头镇新郑村下新郑58号</t>
  </si>
  <si>
    <t>52350322MJY046966C</t>
  </si>
  <si>
    <t>坝下中心小学</t>
  </si>
  <si>
    <t>榜头镇坝下社区居委会东艺路71号</t>
  </si>
  <si>
    <t>12350322488739131J</t>
  </si>
  <si>
    <t>第一道德小学</t>
  </si>
  <si>
    <t>榜头镇下昆社区居委会村道36号</t>
  </si>
  <si>
    <t>F2749817-8</t>
  </si>
  <si>
    <t>上坤小学</t>
  </si>
  <si>
    <t>榜头镇上昆社区居委会东庄298号</t>
  </si>
  <si>
    <t xml:space="preserve">F2749809-8 </t>
  </si>
  <si>
    <t>坝下中学</t>
  </si>
  <si>
    <t>榜头镇坝下社区居委会圆艺路93号</t>
  </si>
  <si>
    <t>12350322488738147Y</t>
  </si>
  <si>
    <t>于洁小学</t>
  </si>
  <si>
    <t>榜头镇紫泽社区居委会盛北路81号</t>
  </si>
  <si>
    <t>12350322MB18109611</t>
  </si>
  <si>
    <t>云庄小学</t>
  </si>
  <si>
    <t>榜头镇云庄村新村299号</t>
  </si>
  <si>
    <t>坝下中心幼儿园</t>
  </si>
  <si>
    <t>榜头镇溪东社区居委会新村南路208号</t>
  </si>
  <si>
    <t>12350322488740837K</t>
  </si>
  <si>
    <t>坝下小博士幼儿园</t>
  </si>
  <si>
    <t>榜头镇坝下社区居委会过坑200号</t>
  </si>
  <si>
    <t>52350322315384133G</t>
  </si>
  <si>
    <t>紫泽幼儿园</t>
  </si>
  <si>
    <t>榜头镇紫泽社区居委会长墩32号</t>
  </si>
  <si>
    <t>52350322MJC089931Y</t>
  </si>
  <si>
    <t>榜头新时代双语艺术幼儿园</t>
  </si>
  <si>
    <t>榜头镇上昆社区居委会山坪323号</t>
  </si>
  <si>
    <t>52350322068768315J</t>
  </si>
  <si>
    <t>昆仑小学</t>
  </si>
  <si>
    <t>榜头镇昆仑村九亩1-1号</t>
  </si>
  <si>
    <t>F2749579-4</t>
  </si>
  <si>
    <t>榜东小学</t>
  </si>
  <si>
    <t>榜头镇上墘社区居委会上墘路23号</t>
  </si>
  <si>
    <t>12350322MB0119650L</t>
  </si>
  <si>
    <t>后堡小学</t>
  </si>
  <si>
    <t>榜头镇后堡村下星潭100号</t>
  </si>
  <si>
    <t>F2749823-1</t>
  </si>
  <si>
    <t>岭下小学</t>
  </si>
  <si>
    <t>榜头镇岭下村尾新厝8号</t>
  </si>
  <si>
    <t>F2749821-5</t>
  </si>
  <si>
    <t>逸夫小学</t>
  </si>
  <si>
    <t>榜头镇仙水村仙庄路10号</t>
  </si>
  <si>
    <t>F2750046-9</t>
  </si>
  <si>
    <t>竹庄中学</t>
  </si>
  <si>
    <t>榜头镇后庄村竹庄63号</t>
  </si>
  <si>
    <t>12350322488738024X</t>
  </si>
  <si>
    <t>何麓小学</t>
  </si>
  <si>
    <t>榜头镇何麓村庄林161号</t>
  </si>
  <si>
    <t>F2749800-4</t>
  </si>
  <si>
    <t>官舍小学</t>
  </si>
  <si>
    <t>榜头镇官舍村官</t>
  </si>
  <si>
    <t>F2749828-2</t>
  </si>
  <si>
    <t>象塘小学</t>
  </si>
  <si>
    <t>榜头镇象塘村枫室100号</t>
  </si>
  <si>
    <t>12350355MB1286101</t>
  </si>
  <si>
    <t>龙腾小学</t>
  </si>
  <si>
    <t>榜头镇龙腾社区居委会三井55号</t>
  </si>
  <si>
    <t>F2749552-4</t>
  </si>
  <si>
    <t>官舍中学</t>
  </si>
  <si>
    <t>榜头镇官舍村官舍街道255号</t>
  </si>
  <si>
    <t>Q2035032200006030R</t>
  </si>
  <si>
    <t>莲乾小学</t>
  </si>
  <si>
    <t>榜头镇莲墘社区</t>
  </si>
  <si>
    <t>135032200382</t>
  </si>
  <si>
    <t>长征双语幼儿园</t>
  </si>
  <si>
    <t>榜头镇灵山社区居委会西山206号</t>
  </si>
  <si>
    <t>523503223107819572</t>
  </si>
  <si>
    <t>灵山小学</t>
  </si>
  <si>
    <t>榜头镇灵山社区居委会灵山街226号</t>
  </si>
  <si>
    <t>12350322MB0458898C</t>
  </si>
  <si>
    <t>东宫小学</t>
  </si>
  <si>
    <t>榜头镇东宫村山仔62号</t>
  </si>
  <si>
    <t>F2749555-9</t>
  </si>
  <si>
    <t>华侨育英幼儿园</t>
  </si>
  <si>
    <t>榜头镇永昌西路1号</t>
  </si>
  <si>
    <t>52350322070857579L</t>
  </si>
  <si>
    <t>仙水爱尚双语幼儿园</t>
  </si>
  <si>
    <t>榜头镇仙水村七房大厅117号</t>
  </si>
  <si>
    <t>52350322MJY102040B</t>
  </si>
  <si>
    <t>榜头灵山幼儿园</t>
  </si>
  <si>
    <t>榜头镇紫檀中街2869号</t>
  </si>
  <si>
    <t>52350322MJY030577N</t>
  </si>
  <si>
    <t>泉山小学</t>
  </si>
  <si>
    <t>榜头镇泉山社区居委会新厝甘126号</t>
  </si>
  <si>
    <t>12350322MB17228143</t>
  </si>
  <si>
    <t>星雨幼儿园</t>
  </si>
  <si>
    <t>榜头镇仙水村仙新路145号</t>
  </si>
  <si>
    <t>523503220708908893</t>
  </si>
  <si>
    <t xml:space="preserve">榜头中学 </t>
  </si>
  <si>
    <t>榜头镇光明南路12号</t>
  </si>
  <si>
    <t>123503224887389720</t>
  </si>
  <si>
    <t>竹庄小学</t>
  </si>
  <si>
    <t>榜头镇后庄村竹庄62号</t>
  </si>
  <si>
    <t>F2749556-7</t>
  </si>
  <si>
    <t>泉山社区居委会新厝甘125号</t>
  </si>
  <si>
    <t>12350322MB01327406</t>
  </si>
  <si>
    <t>榜头卫生院</t>
  </si>
  <si>
    <t>榜头镇九鲤南街102号</t>
  </si>
  <si>
    <t>12350322488738948F</t>
  </si>
  <si>
    <t>榜头第二道德中学</t>
  </si>
  <si>
    <t>榜头镇赤荷社区居委会旧厝266号</t>
  </si>
  <si>
    <t>123503224887402120</t>
  </si>
  <si>
    <t>南溪中学</t>
  </si>
  <si>
    <t>福建省仙游县榜头镇南溪2号</t>
  </si>
  <si>
    <t>12350322488738059G</t>
  </si>
  <si>
    <t>东桥小学</t>
  </si>
  <si>
    <t>榜头镇光明路638号</t>
  </si>
  <si>
    <t>F2749789-6</t>
  </si>
  <si>
    <t>榜头中心幼儿园</t>
  </si>
  <si>
    <t>榜头镇环城北街380号</t>
  </si>
  <si>
    <t>123503224888740845E</t>
  </si>
  <si>
    <t>酷酷幼儿园</t>
  </si>
  <si>
    <t>榜头镇九鲤南街529号</t>
  </si>
  <si>
    <t>523503220774492951</t>
  </si>
  <si>
    <t>梧店小学</t>
  </si>
  <si>
    <t>榜头镇梧店村顶井1号</t>
  </si>
  <si>
    <t>F2749822-3</t>
  </si>
  <si>
    <t>榜头中心小学</t>
  </si>
  <si>
    <t>榜头镇九仙西路1号</t>
  </si>
  <si>
    <t>12350322488739000N</t>
  </si>
  <si>
    <t>下明小学</t>
  </si>
  <si>
    <t>榜头镇紫檀北街111号</t>
  </si>
  <si>
    <t>12350322MB04535798</t>
  </si>
  <si>
    <t>芹山小学</t>
  </si>
  <si>
    <t>榜头镇芹山村下新厝7号</t>
  </si>
  <si>
    <t>12350322F27497992U</t>
  </si>
  <si>
    <t>后坂小学</t>
  </si>
  <si>
    <t>榜头镇后坂村田厝新村1号</t>
  </si>
  <si>
    <t>F2749808-X</t>
  </si>
  <si>
    <t>南溪小学</t>
  </si>
  <si>
    <t>榜头镇南溪1号</t>
  </si>
  <si>
    <t>12350322F27497925X</t>
  </si>
  <si>
    <t>榜头镇喜洋洋幼儿园</t>
  </si>
  <si>
    <t>榜头镇九鲤南街582号</t>
  </si>
  <si>
    <t>52350322315518082Q</t>
  </si>
  <si>
    <t>南溪阳光双语幼儿园</t>
  </si>
  <si>
    <t>榜头镇南溪村南峰111号</t>
  </si>
  <si>
    <t>52350322MJYC089405U</t>
  </si>
  <si>
    <t>榜头蓝天幼儿园</t>
  </si>
  <si>
    <t>头镇紫檀北街1068号</t>
  </si>
  <si>
    <t>52350322MJY030593C</t>
  </si>
  <si>
    <t>安博幼儿园</t>
  </si>
  <si>
    <t>榜头镇东桥社区居委会东隆12号</t>
  </si>
  <si>
    <t>52350322MJC089675E</t>
  </si>
  <si>
    <t>望厝新苗幼儿园</t>
  </si>
  <si>
    <t>榜头镇永昌西路353号</t>
  </si>
  <si>
    <t>52350322MJY099400K</t>
  </si>
  <si>
    <t>南溪星雨幼儿园</t>
  </si>
  <si>
    <t>榜头镇南溪村南峰153号</t>
  </si>
  <si>
    <t>52350322MJY104679T</t>
  </si>
  <si>
    <t>社硎乡社硎学校</t>
  </si>
  <si>
    <t>仙游县社硎乡社硎村新街92号</t>
  </si>
  <si>
    <t>12350322680868662W</t>
  </si>
  <si>
    <t>社硎乡卫生院</t>
  </si>
  <si>
    <t>仙游县社硎乡社硎村后溪88号</t>
  </si>
  <si>
    <t>12350322488740714J</t>
  </si>
  <si>
    <t>仙游县游洋中心小学</t>
  </si>
  <si>
    <t>福建省仙游县游洋镇兴泰街2号</t>
  </si>
  <si>
    <t>12350322488739123P</t>
  </si>
  <si>
    <t>游洋中学</t>
  </si>
  <si>
    <t>福建省仙游县游洋镇游洋村南溪88号</t>
  </si>
  <si>
    <t>123503224887406857</t>
  </si>
  <si>
    <t>仙游县游洋镇卫生院</t>
  </si>
  <si>
    <t>福建省仙游县游洋镇兴泰街6号</t>
  </si>
  <si>
    <t>12350322488738809Q</t>
  </si>
  <si>
    <t>游洋镇中心幼儿园</t>
  </si>
  <si>
    <t>福建省仙游县游洋镇东坡1号</t>
  </si>
  <si>
    <t>1235032248874140X05</t>
  </si>
  <si>
    <t>福建省仙游县鲤城街道胜利路169-7号        </t>
  </si>
  <si>
    <t>52350322MJC0898003</t>
  </si>
  <si>
    <t>福建省仙游县鲤城街道解放西路291号        </t>
  </si>
  <si>
    <t>1235032248873834XE</t>
  </si>
  <si>
    <t>福建省仙游县鲤城街道政法街419号        </t>
  </si>
  <si>
    <t>1235032231550334XH</t>
  </si>
  <si>
    <t>福建省仙游县鲤城街道胜利路1393号        </t>
  </si>
  <si>
    <t>52350300MJY0451897</t>
  </si>
  <si>
    <t>福建省仙游县鲤城街道兰仙路961号        </t>
  </si>
  <si>
    <t>停办</t>
  </si>
  <si>
    <t>福建省仙游县鲤城街道木兰路438-12号        </t>
  </si>
  <si>
    <t>52350322056128054M</t>
  </si>
  <si>
    <t>福建省仙游县鲤城街道东门街590号        </t>
  </si>
  <si>
    <t>12350322488738112C</t>
  </si>
  <si>
    <t>福建省仙游县鲤城街道蜚山村棋盘110号        </t>
  </si>
  <si>
    <t>12350322MB18705932</t>
  </si>
  <si>
    <t>福建省仙游县鲤城街道东大街1400号        </t>
  </si>
  <si>
    <t>123503224887397566</t>
  </si>
  <si>
    <t>福建省仙游县鲤城街道党校街189号        </t>
  </si>
  <si>
    <t>123503224887409845</t>
  </si>
  <si>
    <t>福建省仙游县鲤城街道东榜路2号        </t>
  </si>
  <si>
    <t>123503224887390434</t>
  </si>
  <si>
    <t>福建省仙游县鲤城街道兴龙路100号        </t>
  </si>
  <si>
    <t>1235032248873914XA</t>
  </si>
  <si>
    <t>福建省仙游县鲤城街道金井村中芳85号        </t>
  </si>
  <si>
    <t>12350322MB03488329</t>
  </si>
  <si>
    <t>福建省仙游县鲤城街道北宝峰社区宝坑路288号        </t>
  </si>
  <si>
    <t>福建省仙游县鲤城街道学府东路3222号        </t>
  </si>
  <si>
    <t>福建省仙游县鲤城街道蜚山村棋盘111号        </t>
  </si>
  <si>
    <t>12350322MB1879547A</t>
  </si>
  <si>
    <t>福建省仙游县鲤城街道学府东路188-77号        </t>
  </si>
  <si>
    <t>52350322MJY097800U</t>
  </si>
  <si>
    <t>福建省仙游县鲤城街道木兰路925-1号        </t>
  </si>
  <si>
    <t>52350322MJY1047161</t>
  </si>
  <si>
    <t>福建省仙游县鲤城街道紫檀南街3308号        </t>
  </si>
  <si>
    <t>52350322NJY3491747</t>
  </si>
  <si>
    <t>福建省仙游县鲤城街道兰园路55号        </t>
  </si>
  <si>
    <t>12350322MB19421632</t>
  </si>
  <si>
    <t>福建省仙游县鲤城街道大园巷26号    </t>
  </si>
  <si>
    <t>12350322MB18705857</t>
  </si>
  <si>
    <t>福建省仙游县鲤城街道金石路899号        </t>
  </si>
  <si>
    <t>52350300MJC060530Q</t>
  </si>
  <si>
    <t>福建省仙游县鲤城街道解放东路1135号        </t>
  </si>
  <si>
    <t>52350322779620114G</t>
  </si>
  <si>
    <t>福建省仙游县鲤城街道天地坛巷44号        </t>
  </si>
  <si>
    <t>123503224887381394</t>
  </si>
  <si>
    <t>福建省仙游县鲤城街道天地坛巷2号        </t>
  </si>
  <si>
    <t>123503227983734627</t>
  </si>
  <si>
    <t>福建省仙游县鲤城街道解放东路1259号        </t>
  </si>
  <si>
    <t>52350300MJC0604692</t>
  </si>
  <si>
    <t>福建省仙游县鲤城街道八二五大街878号        </t>
  </si>
  <si>
    <t>福建省仙游县鲤城街道摩天巷55号        </t>
  </si>
  <si>
    <t>12350322345254487K</t>
  </si>
  <si>
    <t>福建省仙游县鲤城街道龙泉社区后里1号        </t>
  </si>
  <si>
    <t>12350322MB1E473807</t>
  </si>
  <si>
    <t>福建省仙游县鲤城街道富洋村坝头1号        </t>
  </si>
  <si>
    <t>福建省仙游县鲤城街道一中街239号        </t>
  </si>
  <si>
    <t>12350322488739238X</t>
  </si>
  <si>
    <t>福建省仙游县鲤城街道正觉巷18号        </t>
  </si>
  <si>
    <t>52350322MJ0082308J</t>
  </si>
  <si>
    <t>福建省仙游县鲤城街道龙仙路936号        </t>
  </si>
  <si>
    <t>523503223450701516</t>
  </si>
  <si>
    <t>福建省仙游县鲤城街道龙泉街55-13号        </t>
  </si>
  <si>
    <t>52350322MJY103406P</t>
  </si>
  <si>
    <t>福建省仙游县鲤城街道融兴街289号        </t>
  </si>
  <si>
    <t>12350322488741012U</t>
  </si>
  <si>
    <t>福建省仙游县鲤城街道东门社区林付柯105号        </t>
  </si>
  <si>
    <t>52350322MJY218078W</t>
  </si>
  <si>
    <t>福建省仙游县鲤城街道东大街1030号        </t>
  </si>
  <si>
    <t>12350322F304883252</t>
  </si>
  <si>
    <t>福建省仙游县鲤城街道园滨西路269号        </t>
  </si>
  <si>
    <t>12350322488738614Y</t>
  </si>
  <si>
    <t>福建省仙游县鲤城街道仙糖路228号        </t>
  </si>
  <si>
    <t>52350322068759160C</t>
  </si>
  <si>
    <t>福建省仙游县鲤城街道解放东路1250号        </t>
  </si>
  <si>
    <t>1235030048874024N</t>
  </si>
  <si>
    <t>福建省仙游县鲤城街道白塔村顶张155号        </t>
  </si>
  <si>
    <t>52350322MJC0888918</t>
  </si>
  <si>
    <t>福建省仙游县鲤城街道学府东路1333号        </t>
  </si>
  <si>
    <t>52350322337502479H</t>
  </si>
  <si>
    <t>福建省仙游县鲤城街道一中街128号        </t>
  </si>
  <si>
    <t>52350322MJC08994XN</t>
  </si>
  <si>
    <t>福建省仙游县鲤城街道东大街1388号        </t>
  </si>
  <si>
    <t>52350322MJY0948962</t>
  </si>
  <si>
    <t>福建省仙游县鲤城街道东榜路65-55号        </t>
  </si>
  <si>
    <t>52350322MJY3355143</t>
  </si>
  <si>
    <t>福建省仙游县鲤城街道学府西路2466号        </t>
  </si>
  <si>
    <t>12350322MB1942139H</t>
  </si>
  <si>
    <t>福建省仙游县鲤城街道龙仙路1646号        </t>
  </si>
  <si>
    <t>52350322MJY094925D</t>
  </si>
  <si>
    <t>福建省仙游县鲤城街道八二五大街910号        </t>
  </si>
  <si>
    <t>123503224887391072</t>
  </si>
  <si>
    <t>福建省仙游县鲤城街道东大街1265号        </t>
  </si>
  <si>
    <t>523503005509691072</t>
  </si>
  <si>
    <t>福建省仙游县鲤城街道龙仙路1133号        </t>
  </si>
  <si>
    <t>52350300096223523N</t>
  </si>
  <si>
    <t>仙游县鲤城社区卫生服务中心</t>
  </si>
  <si>
    <t>福建省仙游县鲤城街道党校街59号</t>
  </si>
  <si>
    <t>12350322488738585K</t>
  </si>
  <si>
    <t>书峰学校</t>
  </si>
  <si>
    <t>书峰乡书峰村书峰街92号</t>
  </si>
  <si>
    <t>仙游县西苑学校</t>
  </si>
  <si>
    <t>福建省仙游县西苑乡蛇头街190号</t>
  </si>
  <si>
    <t>67403889-X</t>
  </si>
  <si>
    <t>仙游县凤山学校</t>
  </si>
  <si>
    <t>福建省仙游县西苑乡凤顶村凤顶街2号</t>
  </si>
  <si>
    <t>12350322488739668p</t>
  </si>
  <si>
    <t>西苑卫生院</t>
  </si>
  <si>
    <t>福建省仙游县西苑乡蛇头街108号</t>
  </si>
  <si>
    <t>91350322705173788D</t>
  </si>
  <si>
    <t>钟山中心小学</t>
  </si>
  <si>
    <t>福建省仙游县钟山镇西林路58号</t>
  </si>
  <si>
    <t>12350322488739094C</t>
  </si>
  <si>
    <t>仙游县钟山麦斜小学</t>
  </si>
  <si>
    <t>福建省仙游县钟山镇麦斜村正面垅57号</t>
  </si>
  <si>
    <t>钟山中学</t>
  </si>
  <si>
    <t>福建省仙游县钟山镇钟山北街236号</t>
  </si>
  <si>
    <t>12350322488738331N</t>
  </si>
  <si>
    <t>仙游县钟山承璜第一小学</t>
  </si>
  <si>
    <t>福建省仙游县钟山镇湖亭村罗埔93号</t>
  </si>
  <si>
    <t>鲤南中心小学</t>
  </si>
  <si>
    <t>仙游县鲤南镇兴泰东路299号</t>
  </si>
  <si>
    <t>123503227463833786</t>
  </si>
  <si>
    <t>鲤南镇贝尔幼儿园</t>
  </si>
  <si>
    <t>仙游县鲤南镇横塘村西华212号</t>
  </si>
  <si>
    <t>52350322MJC0893333</t>
  </si>
  <si>
    <t>金宝贝幼儿园</t>
  </si>
  <si>
    <t>仙游县鲤南镇八二五南街555号</t>
  </si>
  <si>
    <t>52350322MJY095055L</t>
  </si>
  <si>
    <t>下楼小学</t>
  </si>
  <si>
    <t>仙游县鲤南镇下楼村下厝166号</t>
  </si>
  <si>
    <t>涵井小学</t>
  </si>
  <si>
    <t>仙游县鲤南镇涵井村宫边56号</t>
  </si>
  <si>
    <t>石鼓山幼儿园</t>
  </si>
  <si>
    <t>仙游县鲤南镇柳安街999号</t>
  </si>
  <si>
    <t>12350322MB1870569H</t>
  </si>
  <si>
    <t>鲤南第二中心幼儿园</t>
  </si>
  <si>
    <t>仙游县鲤南镇振兴路588号</t>
  </si>
  <si>
    <t>12350322MB1942147C</t>
  </si>
  <si>
    <t>仙游县妇幼保健院</t>
  </si>
  <si>
    <t>仙游县鲤南镇温泉东路596号</t>
  </si>
  <si>
    <t>223583350322510151</t>
  </si>
  <si>
    <t>仙游县鲤南镇卫生院</t>
  </si>
  <si>
    <t>仙游县鲤南镇霞苑村兴泰西路399号</t>
  </si>
  <si>
    <t>223591350322813153</t>
  </si>
  <si>
    <t>仙游康明眼科医院</t>
  </si>
  <si>
    <t>仙游县鲤南镇仙安南街110号</t>
  </si>
  <si>
    <t>91350322MA32PAC47T</t>
  </si>
  <si>
    <t>仙游南门妇产专科医院</t>
  </si>
  <si>
    <t>仙游县鲤南镇西埔社区居委会温泉东路1256呈</t>
  </si>
  <si>
    <t>52350300770678416L</t>
  </si>
  <si>
    <t>仙游县德安医院</t>
  </si>
  <si>
    <t>仙游县鲤南镇柳安街2166号</t>
  </si>
  <si>
    <t>1235032248873949XG</t>
  </si>
  <si>
    <t>仙游第一中学永鸿分校</t>
  </si>
  <si>
    <t>福建省仙游县鲤南镇玉塔村东渡128号</t>
  </si>
  <si>
    <t>12350322310777245T</t>
  </si>
  <si>
    <t>仙游县兰溪第一小学</t>
  </si>
  <si>
    <t>仙游县鲤南镇玉田社区玉田街1056号</t>
  </si>
  <si>
    <t>12350322MB1879213R</t>
  </si>
  <si>
    <t>仙游县第二实验小学</t>
  </si>
  <si>
    <t>福建省仙游县鲤南镇玉田街366号</t>
  </si>
  <si>
    <t>12350322310798169A</t>
  </si>
  <si>
    <t>仙游县特殊教育学校</t>
  </si>
  <si>
    <t>仙游县鲤南镇体育东路1666号</t>
  </si>
  <si>
    <t>12350322488739625A</t>
  </si>
  <si>
    <t>仙游华文学校</t>
  </si>
  <si>
    <t>仙游县鲤南镇城南东路1855号</t>
  </si>
  <si>
    <t>52350322MJY39950XT</t>
  </si>
  <si>
    <t>仙游县鲤南镇新世纪幼儿园</t>
  </si>
  <si>
    <t>仙游县鲤南镇玉田社区海亭路238号</t>
  </si>
  <si>
    <t>52350322MJY13208XG</t>
  </si>
  <si>
    <t>仙游县鲤南镇新天地幼儿园</t>
  </si>
  <si>
    <t>仙游县鲤南镇玉田社区居委会玉田街1299号47号楼1号</t>
  </si>
  <si>
    <t>52350322MJY248138M</t>
  </si>
  <si>
    <t>仙游县兰溪幼儿园</t>
  </si>
  <si>
    <t>仙游县鲤南镇玉田社区学园路1066号</t>
  </si>
  <si>
    <t>12350322MB18795555</t>
  </si>
  <si>
    <t>仙游县鲤南第三中心幼儿园</t>
  </si>
  <si>
    <t>仙游县鲤南镇西埔社区居委会温宅555号</t>
  </si>
  <si>
    <t>12350322MB19421557</t>
  </si>
  <si>
    <t>仙游县第二道德小学</t>
  </si>
  <si>
    <t>仙游县鲤南镇西埔社区温宅566号</t>
  </si>
  <si>
    <t>12350322MB04534642</t>
  </si>
  <si>
    <t>仙游县鲤南圣泉小学</t>
  </si>
  <si>
    <t>仙游县鲤南镇仙妃路1655号</t>
  </si>
  <si>
    <t>F2749565-5</t>
  </si>
  <si>
    <t>仙游县东屏初级中学</t>
  </si>
  <si>
    <t>仙游县鲤南镇东山村下塘50号</t>
  </si>
  <si>
    <t>488738243</t>
  </si>
  <si>
    <t>仙游县鲤南东山小学</t>
  </si>
  <si>
    <t>仙游县鲤南镇东山村东兴212号</t>
  </si>
  <si>
    <t>仙游县小叮当爱心幼儿园</t>
  </si>
  <si>
    <t>福建省仙游县鲤南镇象运村田中央65号</t>
  </si>
  <si>
    <t>52350322MJY384527W</t>
  </si>
  <si>
    <t>仙游县友谊学校</t>
  </si>
  <si>
    <t>福建省仙游县鲤南镇体育东路99号</t>
  </si>
  <si>
    <t>12350322488738163L</t>
  </si>
  <si>
    <t>仙游县鲤南镇爱弥儿幼儿园</t>
  </si>
  <si>
    <t>福建省仙游县鲤南镇象运村下祠堂112号</t>
  </si>
  <si>
    <t>52350322MJC089237R</t>
  </si>
  <si>
    <t>仙游县鲤南象运小学</t>
  </si>
  <si>
    <t>福建省仙游县鲤南镇象运村宫尾99号</t>
  </si>
  <si>
    <t>仙游县鲤南象林小学</t>
  </si>
  <si>
    <t>福建省仙游县鲤南镇象林村堂边24号</t>
  </si>
  <si>
    <t>仙游县鲤南青山幼儿园</t>
  </si>
  <si>
    <t>仙游县鲤南镇城南西路3290号</t>
  </si>
  <si>
    <t>52350322068759515D</t>
  </si>
  <si>
    <t>仙游县鲤南幼儿园</t>
  </si>
  <si>
    <t>仙游县鲤南镇柳安街288号</t>
  </si>
  <si>
    <t xml:space="preserve">     59172531-X                                 </t>
  </si>
  <si>
    <t>鲤南镇第二中心小学</t>
  </si>
  <si>
    <t>仙游县鲤南镇城南西路2072号</t>
  </si>
  <si>
    <t>12350322F274962288</t>
  </si>
  <si>
    <t>仙游县鲤南龙翔双语艺术幼儿园</t>
  </si>
  <si>
    <t>仙游县鲤南镇城南东路999号</t>
  </si>
  <si>
    <t>52350322MJC0895870</t>
  </si>
  <si>
    <t>仙游县第三华侨中学</t>
  </si>
  <si>
    <t>仙游县鲤南镇城南西路3038号</t>
  </si>
  <si>
    <t>12350322488739705X</t>
  </si>
  <si>
    <t>仙游县第三实验小学</t>
  </si>
  <si>
    <t>仙游县鲤南镇平原村溪坂289号</t>
  </si>
  <si>
    <t>12350322MB0350510X</t>
  </si>
  <si>
    <t>仙游县鲤南镇容禾幼儿园</t>
  </si>
  <si>
    <t>仙游县鲤南镇城南西路1888号</t>
  </si>
  <si>
    <t>52350322MJC0899159</t>
  </si>
  <si>
    <t>仙游县鲤南大坂幼儿园</t>
  </si>
  <si>
    <t>仙游县鲤南镇大坂社区居委会竹古厝202号</t>
  </si>
  <si>
    <t>12350322MB1942120L</t>
  </si>
  <si>
    <t>石苍学校</t>
  </si>
  <si>
    <t>石苍乡石苍村下社街3号</t>
  </si>
  <si>
    <t>12350322565361014U</t>
  </si>
  <si>
    <t>石苍卫生院</t>
  </si>
  <si>
    <t>石苍乡石苍村下社街67号</t>
  </si>
  <si>
    <t>12350322488738913W</t>
  </si>
  <si>
    <t>书峰乡卫生院</t>
  </si>
  <si>
    <t>书峰乡书峰村书峰街109号</t>
  </si>
  <si>
    <t>12350322488738956A</t>
  </si>
  <si>
    <t>仙游县公安局“双随机、一公开”执法对象名录库（禁毒大队2022.2.9更新）</t>
  </si>
  <si>
    <t>禁毒大队</t>
  </si>
  <si>
    <t>福建省仙游县南丰生化有限公司</t>
  </si>
  <si>
    <t>赖店镇张埔村</t>
  </si>
  <si>
    <t>91350322727927499U</t>
  </si>
  <si>
    <t>购买使用第二、三类易制毒化学品的企业</t>
  </si>
  <si>
    <t>福建省智胜矿业有限公司</t>
  </si>
  <si>
    <t>仙游县枫亭工业区</t>
  </si>
  <si>
    <t>91350322717341080T</t>
  </si>
  <si>
    <t>莆田市华科环保工程有限公司</t>
  </si>
  <si>
    <t>仙游县枫亭镇开发园区</t>
  </si>
  <si>
    <t>9135032269191007XL</t>
  </si>
  <si>
    <t>福建东亚机械有限公司</t>
  </si>
  <si>
    <t>福建省仙游县木兰街坑尾18号</t>
  </si>
  <si>
    <t>91350322611855294L</t>
  </si>
  <si>
    <t>福建省莆田市奇香食品有限公司</t>
  </si>
  <si>
    <t>福建省莆田市仙游县榜头镇紫泽工业区</t>
  </si>
  <si>
    <t>9135032267193658XQ</t>
  </si>
  <si>
    <t>仙游县互联胶粘制品有限公司</t>
  </si>
  <si>
    <t>福建省莆田市仙游县枫亭镇工业区</t>
  </si>
  <si>
    <t>91350322705202489L</t>
  </si>
  <si>
    <t>福建省仙游县榜头调味品厂</t>
  </si>
  <si>
    <t>福建省仙游县榜头镇象山村</t>
  </si>
  <si>
    <t>91350322155551640D</t>
  </si>
  <si>
    <t>福建省莆田市德龙药业有限公司</t>
  </si>
  <si>
    <t>福建省莆田市仙游县鲤南镇圣泉村（南二环路南侧）</t>
  </si>
  <si>
    <t>91350322784503764D</t>
  </si>
  <si>
    <t>莆田市恒伟科达食用菌开发有限公司</t>
  </si>
  <si>
    <t>福建省莆田市仙游县枫亭镇秀峰村福厦路79号</t>
  </si>
  <si>
    <t>91350322611253509X</t>
  </si>
  <si>
    <t>福建省莆田市嘉隆粮油食品有限公司</t>
  </si>
  <si>
    <t>91350322761772494W</t>
  </si>
  <si>
    <t>仙游县自来水公司</t>
  </si>
  <si>
    <t>仙游县八二五南街222号</t>
  </si>
  <si>
    <t>913503221555467299</t>
  </si>
  <si>
    <t>仙游县北美水务有限公司</t>
  </si>
  <si>
    <t>仙游县鲤南镇下楼村金凤桥</t>
  </si>
  <si>
    <t>91350322669270977B</t>
  </si>
  <si>
    <t>福建民生供水有限公司</t>
  </si>
  <si>
    <t>莆田市仙游县大济镇大济派出所对面（原文化站）</t>
  </si>
  <si>
    <t>91350322665068891D</t>
  </si>
  <si>
    <t>仙游县枫亭镇文子供水有限公司</t>
  </si>
  <si>
    <t>福建省仙游县枫亭镇枫亭西路248号</t>
  </si>
  <si>
    <t>913503220622505159</t>
  </si>
  <si>
    <t>福建恒泉供水有限公司</t>
  </si>
  <si>
    <t>仙游县盖尾镇政府办公楼一层105室</t>
  </si>
  <si>
    <t>91350322550966256Y</t>
  </si>
  <si>
    <t>福建省莆田市友缘实业有限公司</t>
  </si>
  <si>
    <t>仙游县枫亭经济开发区（南片区）</t>
  </si>
  <si>
    <t>913503007051117558</t>
  </si>
  <si>
    <t>莆田中环水务有限公司</t>
  </si>
  <si>
    <t>福建省莆田市仙游县盖尾镇仙溪村</t>
  </si>
  <si>
    <t>913503223153432430</t>
  </si>
  <si>
    <t>仙游县信力胶业有限公司</t>
  </si>
  <si>
    <t>仙游县枫亭镇工业园</t>
  </si>
  <si>
    <t>91350322310775557F</t>
  </si>
  <si>
    <t>福建省莆田市度尾供水有限责任公司</t>
  </si>
  <si>
    <t>仙游度尾下洲</t>
  </si>
  <si>
    <t>91350300569257812U</t>
  </si>
  <si>
    <t>湄洲湾职业技术学院</t>
  </si>
  <si>
    <t>福建省莆田市仙游县枫亭镇工业路10号</t>
  </si>
  <si>
    <t>12350300488741098T</t>
  </si>
  <si>
    <t>仙游县榜头镇供水站</t>
  </si>
  <si>
    <t>仙游县榜头镇府路31号</t>
  </si>
  <si>
    <t>91350322155560395H</t>
  </si>
  <si>
    <t>福建众邦海洋生物科技有限公司</t>
  </si>
  <si>
    <t>福建省莆田市仙游县园庄镇塔兜村塔兜288号</t>
  </si>
  <si>
    <t>91350322NA345DR272</t>
  </si>
  <si>
    <t>福建省智野实业有限公司</t>
  </si>
  <si>
    <t>莆田市仙游县枫亭工业园区海安路266号</t>
  </si>
  <si>
    <t>91350300MA34ABTK9U</t>
  </si>
  <si>
    <t>莆田市日晶玻璃制品有限公司</t>
  </si>
  <si>
    <t>莆田市仙游县枫亭开发区北和路</t>
  </si>
  <si>
    <t>913503227689160950</t>
  </si>
  <si>
    <t>福建省仙游县洁泉供水有限公司</t>
  </si>
  <si>
    <t>仙游县园庄镇东石村</t>
  </si>
  <si>
    <t>9135032268938834XJ</t>
  </si>
  <si>
    <t>福建省仙游县妇幼保健院</t>
  </si>
  <si>
    <t>仙游县鲤南镇仙安村温泉东路480号</t>
  </si>
  <si>
    <t>12350322488738622R</t>
  </si>
  <si>
    <t>福建枫港贸易有限公司</t>
  </si>
  <si>
    <t>福建省莆田市仙游县枫亭镇开发区海平南路</t>
  </si>
  <si>
    <t>913503223154087131</t>
  </si>
  <si>
    <t>莆田市仙游环境检测站</t>
  </si>
  <si>
    <t>莆田市仙游县鲤城街道825北街555号</t>
  </si>
  <si>
    <t>12350322488738446W</t>
  </si>
  <si>
    <t>仙游县疾病预防控制中心</t>
  </si>
  <si>
    <t>仙游县鲤南镇振兴街299号</t>
  </si>
  <si>
    <t>123503224887385501</t>
  </si>
  <si>
    <t>凯茂科技（福建）有限公司</t>
  </si>
  <si>
    <t>福建省莆田市仙游县鲤南镇瑞园村出水128号瑞峰工业园区A02栋、A04栋、A06栋、A13栋</t>
  </si>
  <si>
    <t>91350322MA32UWCK55</t>
  </si>
  <si>
    <t>仙游兴鸿环保电力有限公司</t>
  </si>
  <si>
    <t>福建省莆田市仙游县书锋乡鲤岭村新厝66号</t>
  </si>
  <si>
    <t>91350322MA2YFRT36N</t>
  </si>
  <si>
    <t>福建赛隆力新材料科技有限公司</t>
  </si>
  <si>
    <t>福建省仙游县枫亭镇海滨村下角350号</t>
  </si>
  <si>
    <t>91350300MA32WGE60Q</t>
  </si>
  <si>
    <t>莆田仙游惠闽环保科技有限公司</t>
  </si>
  <si>
    <t>福建省莆田市仙游县大济镇山岑村路口</t>
  </si>
  <si>
    <t>91350322MA8UJRU90L</t>
  </si>
  <si>
    <t>仙游私立第一中学</t>
  </si>
  <si>
    <t>福建省莆田市仙游县鲤城解放东路1259号</t>
  </si>
  <si>
    <t>52350300MJ0604692</t>
  </si>
  <si>
    <t>仙游县公安局“双随机、一公开”执法对象名录库（网安大队2022.2.9更新）</t>
  </si>
  <si>
    <t>检查对象进行分类</t>
  </si>
  <si>
    <t>仙游县公安局网安大队</t>
  </si>
  <si>
    <t>仙游县枫亭相约网吧</t>
  </si>
  <si>
    <t>仙游县枫亭镇滨江步行街C5-C6号楼二层</t>
  </si>
  <si>
    <t>91350322MA34863L7C</t>
  </si>
  <si>
    <r>
      <rPr>
        <sz val="11"/>
        <color indexed="0"/>
        <rFont val="宋体"/>
        <charset val="134"/>
      </rPr>
      <t>互联网上网服务营业场所</t>
    </r>
    <r>
      <rPr>
        <sz val="11"/>
        <color indexed="8"/>
        <rFont val="宋体"/>
        <charset val="134"/>
      </rPr>
      <t>　</t>
    </r>
  </si>
  <si>
    <t>无</t>
  </si>
  <si>
    <t>仙游县鲤城熊猫网咖网吧</t>
  </si>
  <si>
    <t>仙游县鲤城街道洪桥社区234-3，4</t>
  </si>
  <si>
    <t>91350322MA347J6A6Y</t>
  </si>
  <si>
    <t>互联网上网服务营业场所</t>
  </si>
  <si>
    <t>仙游县盛天恒丰网吧</t>
  </si>
  <si>
    <t>仙游县榜头光明东路442号（东桥小学往坝下方向250米）</t>
  </si>
  <si>
    <t>91350322MA3487Q8XJ</t>
  </si>
  <si>
    <t>仙游县然宇网吧</t>
  </si>
  <si>
    <t>仙游县榜头镇坝下古玩城拱门（往西100米）</t>
  </si>
  <si>
    <t>91350322MA2XQMWT3N</t>
  </si>
  <si>
    <t>莆田市仙游县惠缘网吧</t>
  </si>
  <si>
    <t>仙游县榜头镇紫泽村兰溪路55号</t>
  </si>
  <si>
    <t>91350322MA34A1FT6Y</t>
  </si>
  <si>
    <t>仙游县心云网吧</t>
  </si>
  <si>
    <t>仙游县大济镇大济街十字路口</t>
  </si>
  <si>
    <t>91350322561682056N</t>
  </si>
  <si>
    <t>仙游县星网之约网吧</t>
  </si>
  <si>
    <t>仙游县郊尾镇山中大厦二层</t>
  </si>
  <si>
    <t>91350322MA347DM508</t>
  </si>
  <si>
    <t>仙游县智友网吧</t>
  </si>
  <si>
    <t>仙游县榜头镇莲墘莲迎祥新村8号</t>
  </si>
  <si>
    <t>9135032278901496X7</t>
  </si>
  <si>
    <t>仙游县好朋友网吧</t>
  </si>
  <si>
    <t>仙游县大济镇泷溪村顶园52号</t>
  </si>
  <si>
    <t>91350322MA348W2G0U</t>
  </si>
  <si>
    <t>仙游县鲤城镇泥巴网吧</t>
  </si>
  <si>
    <t>仙游县鲤城镇八二五大街爱晓花园A座二层</t>
  </si>
  <si>
    <t>91350322MA2XUKP328</t>
  </si>
  <si>
    <t>仙游县忆网情深网吧</t>
  </si>
  <si>
    <t>仙游县鲤城南大路晟隆花园佳得利商场二层</t>
  </si>
  <si>
    <t>91350322MA349KH673</t>
  </si>
  <si>
    <t>仙游县知音网吧</t>
  </si>
  <si>
    <t>仙游县赖店镇公母石开发区学园路</t>
  </si>
  <si>
    <t>91350322MA347TM03A</t>
  </si>
  <si>
    <t>仙游县南海岸网吧</t>
  </si>
  <si>
    <t>仙游县鲤城南大路139号</t>
  </si>
  <si>
    <t>91350322MA349KH598</t>
  </si>
  <si>
    <t>仙游超级玩家网络科技有限公司</t>
  </si>
  <si>
    <t>仙游县鲤城街道锦福上城9号楼115号</t>
  </si>
  <si>
    <t>91350322MA33D2626Y</t>
  </si>
  <si>
    <t>仙游县幻羽网络科技有限公司</t>
  </si>
  <si>
    <t>仙游县鲤南镇柳安街1198号1号楼138、139号2楼</t>
  </si>
  <si>
    <t>91350322MA336UGR2H</t>
  </si>
  <si>
    <t>仙游县网潮网吧</t>
  </si>
  <si>
    <t>仙游县榜头镇永昌东路366号</t>
  </si>
  <si>
    <t>91350322MA34AJPT9G</t>
  </si>
  <si>
    <t>仙游县蓝天网吧</t>
  </si>
  <si>
    <t>仙游县度尾镇新农贸市场二楼</t>
  </si>
  <si>
    <t>91350322561681926F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</si>
</sst>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color indexed="8"/>
      <name val="宋体"/>
      <charset val="134"/>
    </font>
    <font>
      <sz val="18"/>
      <color indexed="8"/>
      <name val="黑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sz val="11"/>
      <color indexed="0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4"/>
      <color indexed="10"/>
      <name val="宋体"/>
      <charset val="134"/>
    </font>
    <font>
      <sz val="14"/>
      <color indexed="8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1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1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685800</xdr:colOff>
      <xdr:row>121</xdr:row>
      <xdr:rowOff>180975</xdr:rowOff>
    </xdr:from>
    <xdr:to>
      <xdr:col>3</xdr:col>
      <xdr:colOff>819150</xdr:colOff>
      <xdr:row>122</xdr:row>
      <xdr:rowOff>104775</xdr:rowOff>
    </xdr:to>
    <xdr:pic>
      <xdr:nvPicPr>
        <xdr:cNvPr id="1025" name="Picture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1429325"/>
          <a:ext cx="1333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121</xdr:row>
      <xdr:rowOff>180975</xdr:rowOff>
    </xdr:from>
    <xdr:to>
      <xdr:col>4</xdr:col>
      <xdr:colOff>257175</xdr:colOff>
      <xdr:row>122</xdr:row>
      <xdr:rowOff>104775</xdr:rowOff>
    </xdr:to>
    <xdr:pic>
      <xdr:nvPicPr>
        <xdr:cNvPr id="1026" name="Picture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1429325"/>
          <a:ext cx="1333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122</xdr:row>
      <xdr:rowOff>161925</xdr:rowOff>
    </xdr:from>
    <xdr:to>
      <xdr:col>3</xdr:col>
      <xdr:colOff>819150</xdr:colOff>
      <xdr:row>123</xdr:row>
      <xdr:rowOff>47625</xdr:rowOff>
    </xdr:to>
    <xdr:pic>
      <xdr:nvPicPr>
        <xdr:cNvPr id="1027" name="Picture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1664275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122</xdr:row>
      <xdr:rowOff>161925</xdr:rowOff>
    </xdr:from>
    <xdr:to>
      <xdr:col>4</xdr:col>
      <xdr:colOff>257175</xdr:colOff>
      <xdr:row>123</xdr:row>
      <xdr:rowOff>47625</xdr:rowOff>
    </xdr:to>
    <xdr:pic>
      <xdr:nvPicPr>
        <xdr:cNvPr id="1028" name="Picture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1664275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122</xdr:row>
      <xdr:rowOff>171450</xdr:rowOff>
    </xdr:from>
    <xdr:to>
      <xdr:col>3</xdr:col>
      <xdr:colOff>819150</xdr:colOff>
      <xdr:row>123</xdr:row>
      <xdr:rowOff>57150</xdr:rowOff>
    </xdr:to>
    <xdr:pic>
      <xdr:nvPicPr>
        <xdr:cNvPr id="1029" name="Picture 5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1673800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122</xdr:row>
      <xdr:rowOff>171450</xdr:rowOff>
    </xdr:from>
    <xdr:to>
      <xdr:col>4</xdr:col>
      <xdr:colOff>257175</xdr:colOff>
      <xdr:row>123</xdr:row>
      <xdr:rowOff>57150</xdr:rowOff>
    </xdr:to>
    <xdr:pic>
      <xdr:nvPicPr>
        <xdr:cNvPr id="1030" name="Picture 6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1673800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123</xdr:row>
      <xdr:rowOff>114300</xdr:rowOff>
    </xdr:from>
    <xdr:to>
      <xdr:col>3</xdr:col>
      <xdr:colOff>819150</xdr:colOff>
      <xdr:row>123</xdr:row>
      <xdr:rowOff>247650</xdr:rowOff>
    </xdr:to>
    <xdr:pic>
      <xdr:nvPicPr>
        <xdr:cNvPr id="1031" name="Picture 7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18706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123</xdr:row>
      <xdr:rowOff>114300</xdr:rowOff>
    </xdr:from>
    <xdr:to>
      <xdr:col>4</xdr:col>
      <xdr:colOff>257175</xdr:colOff>
      <xdr:row>123</xdr:row>
      <xdr:rowOff>247650</xdr:rowOff>
    </xdr:to>
    <xdr:pic>
      <xdr:nvPicPr>
        <xdr:cNvPr id="1032" name="Picture 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18706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123</xdr:row>
      <xdr:rowOff>171450</xdr:rowOff>
    </xdr:from>
    <xdr:to>
      <xdr:col>3</xdr:col>
      <xdr:colOff>819150</xdr:colOff>
      <xdr:row>124</xdr:row>
      <xdr:rowOff>66675</xdr:rowOff>
    </xdr:to>
    <xdr:pic>
      <xdr:nvPicPr>
        <xdr:cNvPr id="1033" name="Picture 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3152775" y="31927800"/>
          <a:ext cx="13335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123</xdr:row>
      <xdr:rowOff>171450</xdr:rowOff>
    </xdr:from>
    <xdr:to>
      <xdr:col>4</xdr:col>
      <xdr:colOff>257175</xdr:colOff>
      <xdr:row>124</xdr:row>
      <xdr:rowOff>66675</xdr:rowOff>
    </xdr:to>
    <xdr:pic>
      <xdr:nvPicPr>
        <xdr:cNvPr id="1034" name="Picture 10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524500" y="31927800"/>
          <a:ext cx="13335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124</xdr:row>
      <xdr:rowOff>76200</xdr:rowOff>
    </xdr:from>
    <xdr:to>
      <xdr:col>3</xdr:col>
      <xdr:colOff>819150</xdr:colOff>
      <xdr:row>124</xdr:row>
      <xdr:rowOff>219075</xdr:rowOff>
    </xdr:to>
    <xdr:pic>
      <xdr:nvPicPr>
        <xdr:cNvPr id="1035" name="Picture 11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3152775" y="32086550"/>
          <a:ext cx="1333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124</xdr:row>
      <xdr:rowOff>76200</xdr:rowOff>
    </xdr:from>
    <xdr:to>
      <xdr:col>4</xdr:col>
      <xdr:colOff>257175</xdr:colOff>
      <xdr:row>124</xdr:row>
      <xdr:rowOff>219075</xdr:rowOff>
    </xdr:to>
    <xdr:pic>
      <xdr:nvPicPr>
        <xdr:cNvPr id="1036" name="Picture 12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524500" y="32086550"/>
          <a:ext cx="1333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127</xdr:row>
      <xdr:rowOff>171450</xdr:rowOff>
    </xdr:from>
    <xdr:to>
      <xdr:col>3</xdr:col>
      <xdr:colOff>819150</xdr:colOff>
      <xdr:row>128</xdr:row>
      <xdr:rowOff>57150</xdr:rowOff>
    </xdr:to>
    <xdr:pic>
      <xdr:nvPicPr>
        <xdr:cNvPr id="1037" name="Picture 1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2943800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127</xdr:row>
      <xdr:rowOff>171450</xdr:rowOff>
    </xdr:from>
    <xdr:to>
      <xdr:col>4</xdr:col>
      <xdr:colOff>257175</xdr:colOff>
      <xdr:row>128</xdr:row>
      <xdr:rowOff>57150</xdr:rowOff>
    </xdr:to>
    <xdr:pic>
      <xdr:nvPicPr>
        <xdr:cNvPr id="1038" name="Picture 1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2943800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128</xdr:row>
      <xdr:rowOff>180975</xdr:rowOff>
    </xdr:from>
    <xdr:to>
      <xdr:col>3</xdr:col>
      <xdr:colOff>819150</xdr:colOff>
      <xdr:row>129</xdr:row>
      <xdr:rowOff>104775</xdr:rowOff>
    </xdr:to>
    <xdr:pic>
      <xdr:nvPicPr>
        <xdr:cNvPr id="1039" name="Picture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3207325"/>
          <a:ext cx="1333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128</xdr:row>
      <xdr:rowOff>180975</xdr:rowOff>
    </xdr:from>
    <xdr:to>
      <xdr:col>4</xdr:col>
      <xdr:colOff>257175</xdr:colOff>
      <xdr:row>129</xdr:row>
      <xdr:rowOff>104775</xdr:rowOff>
    </xdr:to>
    <xdr:pic>
      <xdr:nvPicPr>
        <xdr:cNvPr id="1040" name="Picture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3207325"/>
          <a:ext cx="1333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129</xdr:row>
      <xdr:rowOff>161925</xdr:rowOff>
    </xdr:from>
    <xdr:to>
      <xdr:col>3</xdr:col>
      <xdr:colOff>819150</xdr:colOff>
      <xdr:row>130</xdr:row>
      <xdr:rowOff>47625</xdr:rowOff>
    </xdr:to>
    <xdr:pic>
      <xdr:nvPicPr>
        <xdr:cNvPr id="1041" name="Picture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3442275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129</xdr:row>
      <xdr:rowOff>161925</xdr:rowOff>
    </xdr:from>
    <xdr:to>
      <xdr:col>4</xdr:col>
      <xdr:colOff>257175</xdr:colOff>
      <xdr:row>130</xdr:row>
      <xdr:rowOff>47625</xdr:rowOff>
    </xdr:to>
    <xdr:pic>
      <xdr:nvPicPr>
        <xdr:cNvPr id="1042" name="Picture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3442275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129</xdr:row>
      <xdr:rowOff>171450</xdr:rowOff>
    </xdr:from>
    <xdr:to>
      <xdr:col>3</xdr:col>
      <xdr:colOff>819150</xdr:colOff>
      <xdr:row>130</xdr:row>
      <xdr:rowOff>57150</xdr:rowOff>
    </xdr:to>
    <xdr:pic>
      <xdr:nvPicPr>
        <xdr:cNvPr id="1043" name="Picture 5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3451800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129</xdr:row>
      <xdr:rowOff>171450</xdr:rowOff>
    </xdr:from>
    <xdr:to>
      <xdr:col>4</xdr:col>
      <xdr:colOff>257175</xdr:colOff>
      <xdr:row>130</xdr:row>
      <xdr:rowOff>57150</xdr:rowOff>
    </xdr:to>
    <xdr:pic>
      <xdr:nvPicPr>
        <xdr:cNvPr id="1044" name="Picture 6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3451800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130</xdr:row>
      <xdr:rowOff>114300</xdr:rowOff>
    </xdr:from>
    <xdr:to>
      <xdr:col>3</xdr:col>
      <xdr:colOff>819150</xdr:colOff>
      <xdr:row>130</xdr:row>
      <xdr:rowOff>247650</xdr:rowOff>
    </xdr:to>
    <xdr:pic>
      <xdr:nvPicPr>
        <xdr:cNvPr id="1045" name="Picture 7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36486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130</xdr:row>
      <xdr:rowOff>114300</xdr:rowOff>
    </xdr:from>
    <xdr:to>
      <xdr:col>4</xdr:col>
      <xdr:colOff>257175</xdr:colOff>
      <xdr:row>130</xdr:row>
      <xdr:rowOff>247650</xdr:rowOff>
    </xdr:to>
    <xdr:pic>
      <xdr:nvPicPr>
        <xdr:cNvPr id="1046" name="Picture 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36486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130</xdr:row>
      <xdr:rowOff>171450</xdr:rowOff>
    </xdr:from>
    <xdr:to>
      <xdr:col>3</xdr:col>
      <xdr:colOff>819150</xdr:colOff>
      <xdr:row>131</xdr:row>
      <xdr:rowOff>66675</xdr:rowOff>
    </xdr:to>
    <xdr:pic>
      <xdr:nvPicPr>
        <xdr:cNvPr id="1047" name="Picture 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3152775" y="33705800"/>
          <a:ext cx="13335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130</xdr:row>
      <xdr:rowOff>171450</xdr:rowOff>
    </xdr:from>
    <xdr:to>
      <xdr:col>4</xdr:col>
      <xdr:colOff>257175</xdr:colOff>
      <xdr:row>131</xdr:row>
      <xdr:rowOff>66675</xdr:rowOff>
    </xdr:to>
    <xdr:pic>
      <xdr:nvPicPr>
        <xdr:cNvPr id="1048" name="Picture 10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524500" y="33705800"/>
          <a:ext cx="13335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131</xdr:row>
      <xdr:rowOff>76200</xdr:rowOff>
    </xdr:from>
    <xdr:to>
      <xdr:col>3</xdr:col>
      <xdr:colOff>819150</xdr:colOff>
      <xdr:row>131</xdr:row>
      <xdr:rowOff>219075</xdr:rowOff>
    </xdr:to>
    <xdr:pic>
      <xdr:nvPicPr>
        <xdr:cNvPr id="1049" name="Picture 11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3152775" y="33864550"/>
          <a:ext cx="1333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131</xdr:row>
      <xdr:rowOff>76200</xdr:rowOff>
    </xdr:from>
    <xdr:to>
      <xdr:col>4</xdr:col>
      <xdr:colOff>257175</xdr:colOff>
      <xdr:row>131</xdr:row>
      <xdr:rowOff>219075</xdr:rowOff>
    </xdr:to>
    <xdr:pic>
      <xdr:nvPicPr>
        <xdr:cNvPr id="1050" name="Picture 12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524500" y="33864550"/>
          <a:ext cx="1333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134</xdr:row>
      <xdr:rowOff>180975</xdr:rowOff>
    </xdr:from>
    <xdr:to>
      <xdr:col>3</xdr:col>
      <xdr:colOff>819150</xdr:colOff>
      <xdr:row>135</xdr:row>
      <xdr:rowOff>247650</xdr:rowOff>
    </xdr:to>
    <xdr:pic>
      <xdr:nvPicPr>
        <xdr:cNvPr id="1051" name="Picture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4731325"/>
          <a:ext cx="13335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134</xdr:row>
      <xdr:rowOff>180975</xdr:rowOff>
    </xdr:from>
    <xdr:to>
      <xdr:col>4</xdr:col>
      <xdr:colOff>257175</xdr:colOff>
      <xdr:row>135</xdr:row>
      <xdr:rowOff>247650</xdr:rowOff>
    </xdr:to>
    <xdr:pic>
      <xdr:nvPicPr>
        <xdr:cNvPr id="1052" name="Picture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4731325"/>
          <a:ext cx="13335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134</xdr:row>
      <xdr:rowOff>247650</xdr:rowOff>
    </xdr:from>
    <xdr:to>
      <xdr:col>3</xdr:col>
      <xdr:colOff>819150</xdr:colOff>
      <xdr:row>136</xdr:row>
      <xdr:rowOff>76200</xdr:rowOff>
    </xdr:to>
    <xdr:pic>
      <xdr:nvPicPr>
        <xdr:cNvPr id="1053" name="Picture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4798000"/>
          <a:ext cx="13335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134</xdr:row>
      <xdr:rowOff>247650</xdr:rowOff>
    </xdr:from>
    <xdr:to>
      <xdr:col>4</xdr:col>
      <xdr:colOff>247650</xdr:colOff>
      <xdr:row>136</xdr:row>
      <xdr:rowOff>76200</xdr:rowOff>
    </xdr:to>
    <xdr:pic>
      <xdr:nvPicPr>
        <xdr:cNvPr id="1054" name="Picture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4798000"/>
          <a:ext cx="1238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135</xdr:row>
      <xdr:rowOff>161925</xdr:rowOff>
    </xdr:from>
    <xdr:to>
      <xdr:col>3</xdr:col>
      <xdr:colOff>819150</xdr:colOff>
      <xdr:row>136</xdr:row>
      <xdr:rowOff>47625</xdr:rowOff>
    </xdr:to>
    <xdr:pic>
      <xdr:nvPicPr>
        <xdr:cNvPr id="1055" name="Picture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152775" y="34966275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135</xdr:row>
      <xdr:rowOff>161925</xdr:rowOff>
    </xdr:from>
    <xdr:to>
      <xdr:col>4</xdr:col>
      <xdr:colOff>247650</xdr:colOff>
      <xdr:row>136</xdr:row>
      <xdr:rowOff>47625</xdr:rowOff>
    </xdr:to>
    <xdr:pic>
      <xdr:nvPicPr>
        <xdr:cNvPr id="1056" name="Picture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4966275"/>
          <a:ext cx="1238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139</xdr:row>
      <xdr:rowOff>247650</xdr:rowOff>
    </xdr:from>
    <xdr:to>
      <xdr:col>3</xdr:col>
      <xdr:colOff>1495425</xdr:colOff>
      <xdr:row>141</xdr:row>
      <xdr:rowOff>76200</xdr:rowOff>
    </xdr:to>
    <xdr:pic>
      <xdr:nvPicPr>
        <xdr:cNvPr id="1057" name="Picture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829050" y="36068000"/>
          <a:ext cx="13335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139</xdr:row>
      <xdr:rowOff>247650</xdr:rowOff>
    </xdr:from>
    <xdr:to>
      <xdr:col>4</xdr:col>
      <xdr:colOff>257175</xdr:colOff>
      <xdr:row>141</xdr:row>
      <xdr:rowOff>76200</xdr:rowOff>
    </xdr:to>
    <xdr:pic>
      <xdr:nvPicPr>
        <xdr:cNvPr id="1058" name="Picture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6068000"/>
          <a:ext cx="13335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140</xdr:row>
      <xdr:rowOff>0</xdr:rowOff>
    </xdr:from>
    <xdr:to>
      <xdr:col>3</xdr:col>
      <xdr:colOff>1495425</xdr:colOff>
      <xdr:row>140</xdr:row>
      <xdr:rowOff>142875</xdr:rowOff>
    </xdr:to>
    <xdr:pic>
      <xdr:nvPicPr>
        <xdr:cNvPr id="1059" name="Picture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829050" y="36074350"/>
          <a:ext cx="1333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140</xdr:row>
      <xdr:rowOff>0</xdr:rowOff>
    </xdr:from>
    <xdr:to>
      <xdr:col>4</xdr:col>
      <xdr:colOff>257175</xdr:colOff>
      <xdr:row>140</xdr:row>
      <xdr:rowOff>142875</xdr:rowOff>
    </xdr:to>
    <xdr:pic>
      <xdr:nvPicPr>
        <xdr:cNvPr id="1060" name="Picture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6074350"/>
          <a:ext cx="1333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140</xdr:row>
      <xdr:rowOff>0</xdr:rowOff>
    </xdr:from>
    <xdr:to>
      <xdr:col>3</xdr:col>
      <xdr:colOff>1495425</xdr:colOff>
      <xdr:row>140</xdr:row>
      <xdr:rowOff>133350</xdr:rowOff>
    </xdr:to>
    <xdr:pic>
      <xdr:nvPicPr>
        <xdr:cNvPr id="1061" name="Picture 5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829050" y="360743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140</xdr:row>
      <xdr:rowOff>0</xdr:rowOff>
    </xdr:from>
    <xdr:to>
      <xdr:col>4</xdr:col>
      <xdr:colOff>257175</xdr:colOff>
      <xdr:row>140</xdr:row>
      <xdr:rowOff>133350</xdr:rowOff>
    </xdr:to>
    <xdr:pic>
      <xdr:nvPicPr>
        <xdr:cNvPr id="1062" name="Picture 6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60743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140</xdr:row>
      <xdr:rowOff>114300</xdr:rowOff>
    </xdr:from>
    <xdr:to>
      <xdr:col>3</xdr:col>
      <xdr:colOff>1495425</xdr:colOff>
      <xdr:row>140</xdr:row>
      <xdr:rowOff>247650</xdr:rowOff>
    </xdr:to>
    <xdr:pic>
      <xdr:nvPicPr>
        <xdr:cNvPr id="1063" name="Picture 7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829050" y="361886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140</xdr:row>
      <xdr:rowOff>114300</xdr:rowOff>
    </xdr:from>
    <xdr:to>
      <xdr:col>4</xdr:col>
      <xdr:colOff>257175</xdr:colOff>
      <xdr:row>140</xdr:row>
      <xdr:rowOff>247650</xdr:rowOff>
    </xdr:to>
    <xdr:pic>
      <xdr:nvPicPr>
        <xdr:cNvPr id="1064" name="Picture 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61886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140</xdr:row>
      <xdr:rowOff>171450</xdr:rowOff>
    </xdr:from>
    <xdr:to>
      <xdr:col>3</xdr:col>
      <xdr:colOff>1495425</xdr:colOff>
      <xdr:row>141</xdr:row>
      <xdr:rowOff>66675</xdr:rowOff>
    </xdr:to>
    <xdr:pic>
      <xdr:nvPicPr>
        <xdr:cNvPr id="1065" name="Picture 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3829050" y="36245800"/>
          <a:ext cx="13335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140</xdr:row>
      <xdr:rowOff>171450</xdr:rowOff>
    </xdr:from>
    <xdr:to>
      <xdr:col>4</xdr:col>
      <xdr:colOff>257175</xdr:colOff>
      <xdr:row>141</xdr:row>
      <xdr:rowOff>66675</xdr:rowOff>
    </xdr:to>
    <xdr:pic>
      <xdr:nvPicPr>
        <xdr:cNvPr id="1066" name="Picture 10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524500" y="36245800"/>
          <a:ext cx="13335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141</xdr:row>
      <xdr:rowOff>0</xdr:rowOff>
    </xdr:from>
    <xdr:to>
      <xdr:col>3</xdr:col>
      <xdr:colOff>1495425</xdr:colOff>
      <xdr:row>141</xdr:row>
      <xdr:rowOff>142875</xdr:rowOff>
    </xdr:to>
    <xdr:pic>
      <xdr:nvPicPr>
        <xdr:cNvPr id="1067" name="Picture 11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3829050" y="36328350"/>
          <a:ext cx="1333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141</xdr:row>
      <xdr:rowOff>0</xdr:rowOff>
    </xdr:from>
    <xdr:to>
      <xdr:col>4</xdr:col>
      <xdr:colOff>257175</xdr:colOff>
      <xdr:row>141</xdr:row>
      <xdr:rowOff>142875</xdr:rowOff>
    </xdr:to>
    <xdr:pic>
      <xdr:nvPicPr>
        <xdr:cNvPr id="1068" name="Picture 12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524500" y="36328350"/>
          <a:ext cx="1333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142</xdr:row>
      <xdr:rowOff>0</xdr:rowOff>
    </xdr:from>
    <xdr:to>
      <xdr:col>3</xdr:col>
      <xdr:colOff>1495425</xdr:colOff>
      <xdr:row>142</xdr:row>
      <xdr:rowOff>133350</xdr:rowOff>
    </xdr:to>
    <xdr:pic>
      <xdr:nvPicPr>
        <xdr:cNvPr id="1069" name="Picture 1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829050" y="365823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142</xdr:row>
      <xdr:rowOff>171450</xdr:rowOff>
    </xdr:from>
    <xdr:to>
      <xdr:col>3</xdr:col>
      <xdr:colOff>1495425</xdr:colOff>
      <xdr:row>143</xdr:row>
      <xdr:rowOff>57150</xdr:rowOff>
    </xdr:to>
    <xdr:pic>
      <xdr:nvPicPr>
        <xdr:cNvPr id="1070" name="Picture 1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829050" y="36753800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142</xdr:row>
      <xdr:rowOff>171450</xdr:rowOff>
    </xdr:from>
    <xdr:to>
      <xdr:col>4</xdr:col>
      <xdr:colOff>257175</xdr:colOff>
      <xdr:row>143</xdr:row>
      <xdr:rowOff>57150</xdr:rowOff>
    </xdr:to>
    <xdr:pic>
      <xdr:nvPicPr>
        <xdr:cNvPr id="1071" name="Picture 15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6753800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143</xdr:row>
      <xdr:rowOff>0</xdr:rowOff>
    </xdr:from>
    <xdr:to>
      <xdr:col>3</xdr:col>
      <xdr:colOff>1495425</xdr:colOff>
      <xdr:row>143</xdr:row>
      <xdr:rowOff>133350</xdr:rowOff>
    </xdr:to>
    <xdr:pic>
      <xdr:nvPicPr>
        <xdr:cNvPr id="1072" name="Picture 16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829050" y="368363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143</xdr:row>
      <xdr:rowOff>0</xdr:rowOff>
    </xdr:from>
    <xdr:to>
      <xdr:col>4</xdr:col>
      <xdr:colOff>257175</xdr:colOff>
      <xdr:row>143</xdr:row>
      <xdr:rowOff>133350</xdr:rowOff>
    </xdr:to>
    <xdr:pic>
      <xdr:nvPicPr>
        <xdr:cNvPr id="1073" name="Picture 17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68363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143</xdr:row>
      <xdr:rowOff>161925</xdr:rowOff>
    </xdr:from>
    <xdr:to>
      <xdr:col>3</xdr:col>
      <xdr:colOff>1495425</xdr:colOff>
      <xdr:row>144</xdr:row>
      <xdr:rowOff>47625</xdr:rowOff>
    </xdr:to>
    <xdr:pic>
      <xdr:nvPicPr>
        <xdr:cNvPr id="1074" name="Picture 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829050" y="36998275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143</xdr:row>
      <xdr:rowOff>161925</xdr:rowOff>
    </xdr:from>
    <xdr:to>
      <xdr:col>4</xdr:col>
      <xdr:colOff>257175</xdr:colOff>
      <xdr:row>144</xdr:row>
      <xdr:rowOff>47625</xdr:rowOff>
    </xdr:to>
    <xdr:pic>
      <xdr:nvPicPr>
        <xdr:cNvPr id="1075" name="Picture 19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6998275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143</xdr:row>
      <xdr:rowOff>171450</xdr:rowOff>
    </xdr:from>
    <xdr:to>
      <xdr:col>3</xdr:col>
      <xdr:colOff>1495425</xdr:colOff>
      <xdr:row>144</xdr:row>
      <xdr:rowOff>57150</xdr:rowOff>
    </xdr:to>
    <xdr:pic>
      <xdr:nvPicPr>
        <xdr:cNvPr id="1076" name="Picture 20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829050" y="37007800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143</xdr:row>
      <xdr:rowOff>171450</xdr:rowOff>
    </xdr:from>
    <xdr:to>
      <xdr:col>4</xdr:col>
      <xdr:colOff>257175</xdr:colOff>
      <xdr:row>144</xdr:row>
      <xdr:rowOff>57150</xdr:rowOff>
    </xdr:to>
    <xdr:pic>
      <xdr:nvPicPr>
        <xdr:cNvPr id="1077" name="Picture 2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7007800"/>
          <a:ext cx="133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144</xdr:row>
      <xdr:rowOff>114300</xdr:rowOff>
    </xdr:from>
    <xdr:to>
      <xdr:col>3</xdr:col>
      <xdr:colOff>1495425</xdr:colOff>
      <xdr:row>144</xdr:row>
      <xdr:rowOff>247650</xdr:rowOff>
    </xdr:to>
    <xdr:pic>
      <xdr:nvPicPr>
        <xdr:cNvPr id="1078" name="Picture 2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829050" y="372046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144</xdr:row>
      <xdr:rowOff>114300</xdr:rowOff>
    </xdr:from>
    <xdr:to>
      <xdr:col>4</xdr:col>
      <xdr:colOff>257175</xdr:colOff>
      <xdr:row>144</xdr:row>
      <xdr:rowOff>247650</xdr:rowOff>
    </xdr:to>
    <xdr:pic>
      <xdr:nvPicPr>
        <xdr:cNvPr id="1079" name="Picture 2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720465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144</xdr:row>
      <xdr:rowOff>171450</xdr:rowOff>
    </xdr:from>
    <xdr:to>
      <xdr:col>3</xdr:col>
      <xdr:colOff>1495425</xdr:colOff>
      <xdr:row>145</xdr:row>
      <xdr:rowOff>66675</xdr:rowOff>
    </xdr:to>
    <xdr:pic>
      <xdr:nvPicPr>
        <xdr:cNvPr id="1080" name="Picture 24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3829050" y="37261800"/>
          <a:ext cx="13335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144</xdr:row>
      <xdr:rowOff>171450</xdr:rowOff>
    </xdr:from>
    <xdr:to>
      <xdr:col>4</xdr:col>
      <xdr:colOff>257175</xdr:colOff>
      <xdr:row>145</xdr:row>
      <xdr:rowOff>66675</xdr:rowOff>
    </xdr:to>
    <xdr:pic>
      <xdr:nvPicPr>
        <xdr:cNvPr id="1081" name="Picture 25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524500" y="37261800"/>
          <a:ext cx="13335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145</xdr:row>
      <xdr:rowOff>0</xdr:rowOff>
    </xdr:from>
    <xdr:to>
      <xdr:col>3</xdr:col>
      <xdr:colOff>1495425</xdr:colOff>
      <xdr:row>145</xdr:row>
      <xdr:rowOff>142875</xdr:rowOff>
    </xdr:to>
    <xdr:pic>
      <xdr:nvPicPr>
        <xdr:cNvPr id="1082" name="Picture 26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3829050" y="37344350"/>
          <a:ext cx="1333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145</xdr:row>
      <xdr:rowOff>0</xdr:rowOff>
    </xdr:from>
    <xdr:to>
      <xdr:col>4</xdr:col>
      <xdr:colOff>257175</xdr:colOff>
      <xdr:row>145</xdr:row>
      <xdr:rowOff>142875</xdr:rowOff>
    </xdr:to>
    <xdr:pic>
      <xdr:nvPicPr>
        <xdr:cNvPr id="1083" name="Picture 27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524500" y="37344350"/>
          <a:ext cx="1333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1362075</xdr:colOff>
      <xdr:row>145</xdr:row>
      <xdr:rowOff>180975</xdr:rowOff>
    </xdr:from>
    <xdr:to>
      <xdr:col>3</xdr:col>
      <xdr:colOff>1495425</xdr:colOff>
      <xdr:row>146</xdr:row>
      <xdr:rowOff>247650</xdr:rowOff>
    </xdr:to>
    <xdr:pic>
      <xdr:nvPicPr>
        <xdr:cNvPr id="1084" name="Picture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829050" y="37525325"/>
          <a:ext cx="13335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145</xdr:row>
      <xdr:rowOff>180975</xdr:rowOff>
    </xdr:from>
    <xdr:to>
      <xdr:col>4</xdr:col>
      <xdr:colOff>247650</xdr:colOff>
      <xdr:row>146</xdr:row>
      <xdr:rowOff>247650</xdr:rowOff>
    </xdr:to>
    <xdr:pic>
      <xdr:nvPicPr>
        <xdr:cNvPr id="1085" name="Picture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524500" y="37525325"/>
          <a:ext cx="123825" cy="32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javascript://__doPostBack('ctl00$ContentPlaceHolder1$GridView1','Sort$UnitName')" TargetMode="External"/><Relationship Id="rId3" Type="http://schemas.openxmlformats.org/officeDocument/2006/relationships/hyperlink" Target="javascript://__doPostBack('ctl00$ContentPlaceHolder1$GridView1','Sort$Address')" TargetMode="External"/><Relationship Id="rId2" Type="http://schemas.openxmlformats.org/officeDocument/2006/relationships/hyperlink" Target="javascript:show_detail('tb')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javascript://__doPostBack('ctl00$ContentPlaceHolder1$GridView1','Sort$UnitName')" TargetMode="External"/><Relationship Id="rId1" Type="http://schemas.openxmlformats.org/officeDocument/2006/relationships/hyperlink" Target="javascript://__doPostBack('ctl00$ContentPlaceHolder1$GridView1','Sort$Address')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javascript://__doPostBack('ctl00$ContentPlaceHolder1$GridView1','Sort$UnitName')" TargetMode="External"/><Relationship Id="rId1" Type="http://schemas.openxmlformats.org/officeDocument/2006/relationships/hyperlink" Target="javascript://__doPostBack('ctl00$ContentPlaceHolder1$GridView1','Sort$Address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8"/>
  <sheetViews>
    <sheetView tabSelected="1" workbookViewId="0">
      <selection activeCell="E9" sqref="E9"/>
    </sheetView>
  </sheetViews>
  <sheetFormatPr defaultColWidth="9" defaultRowHeight="14.25"/>
  <cols>
    <col min="1" max="1" width="9.125" customWidth="1"/>
    <col min="2" max="2" width="9" style="24"/>
    <col min="3" max="3" width="14.25" style="24" customWidth="1"/>
    <col min="4" max="4" width="38.5" style="25" customWidth="1"/>
    <col min="5" max="5" width="43.75" style="25" customWidth="1"/>
    <col min="6" max="6" width="25.375" style="25" customWidth="1"/>
    <col min="7" max="7" width="9" style="24"/>
    <col min="8" max="8" width="11.5" style="24" customWidth="1"/>
  </cols>
  <sheetData>
    <row r="1" ht="43" customHeight="1" spans="2:8">
      <c r="B1" s="1" t="s">
        <v>0</v>
      </c>
      <c r="C1" s="1"/>
      <c r="D1" s="9"/>
      <c r="E1" s="9"/>
      <c r="F1" s="9"/>
      <c r="G1" s="1"/>
      <c r="H1" s="1"/>
    </row>
    <row r="2" ht="37.5" spans="1:8">
      <c r="A2" s="26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</row>
    <row r="3" ht="20" customHeight="1" spans="1:8">
      <c r="A3" s="27" t="s">
        <v>9</v>
      </c>
      <c r="B3" s="27">
        <v>1</v>
      </c>
      <c r="C3" s="28" t="s">
        <v>10</v>
      </c>
      <c r="D3" s="29" t="str">
        <f>LEFT("仙游县枫亭镇海锦商务宾馆",19)</f>
        <v>仙游县枫亭镇海锦商务宾馆</v>
      </c>
      <c r="E3" s="29" t="str">
        <f>LEFT("福建省仙游县枫亭镇兴园东路31号",19)</f>
        <v>福建省仙游县枫亭镇兴园东路31号</v>
      </c>
      <c r="F3" s="30" t="s">
        <v>11</v>
      </c>
      <c r="G3" s="28" t="s">
        <v>12</v>
      </c>
      <c r="H3" s="28" t="s">
        <v>13</v>
      </c>
    </row>
    <row r="4" ht="20" customHeight="1" spans="1:8">
      <c r="A4" s="31"/>
      <c r="B4" s="31">
        <v>2</v>
      </c>
      <c r="C4" s="32" t="s">
        <v>10</v>
      </c>
      <c r="D4" s="33" t="str">
        <f>LEFT("仙游县枫亭滨海宾馆",19)</f>
        <v>仙游县枫亭滨海宾馆</v>
      </c>
      <c r="E4" s="33" t="s">
        <v>14</v>
      </c>
      <c r="F4" s="34" t="s">
        <v>15</v>
      </c>
      <c r="G4" s="32" t="s">
        <v>12</v>
      </c>
      <c r="H4" s="32" t="s">
        <v>13</v>
      </c>
    </row>
    <row r="5" ht="20" customHeight="1" spans="1:8">
      <c r="A5" s="31"/>
      <c r="B5" s="31">
        <v>3</v>
      </c>
      <c r="C5" s="32" t="s">
        <v>10</v>
      </c>
      <c r="D5" s="33" t="str">
        <f>LEFT("仙游县枫亭枫林宾馆",19)</f>
        <v>仙游县枫亭枫林宾馆</v>
      </c>
      <c r="E5" s="33" t="str">
        <f>LEFT("福建省仙游县枫亭镇枫江北街126号",19)</f>
        <v>福建省仙游县枫亭镇枫江北街126号</v>
      </c>
      <c r="F5" s="34" t="s">
        <v>16</v>
      </c>
      <c r="G5" s="32" t="s">
        <v>12</v>
      </c>
      <c r="H5" s="32" t="s">
        <v>13</v>
      </c>
    </row>
    <row r="6" ht="20" customHeight="1" spans="1:8">
      <c r="A6" s="31"/>
      <c r="B6" s="31">
        <v>4</v>
      </c>
      <c r="C6" s="32" t="s">
        <v>10</v>
      </c>
      <c r="D6" s="33" t="str">
        <f>LEFT("仙游县景江大酒店有限公司",19)</f>
        <v>仙游县景江大酒店有限公司</v>
      </c>
      <c r="E6" s="33" t="str">
        <f>LEFT("福建省仙游县枫亭镇枫江南街190号",19)</f>
        <v>福建省仙游县枫亭镇枫江南街190号</v>
      </c>
      <c r="F6" s="34" t="s">
        <v>17</v>
      </c>
      <c r="G6" s="32" t="s">
        <v>12</v>
      </c>
      <c r="H6" s="32" t="s">
        <v>13</v>
      </c>
    </row>
    <row r="7" ht="20" customHeight="1" spans="1:8">
      <c r="A7" s="31"/>
      <c r="B7" s="31">
        <v>5</v>
      </c>
      <c r="C7" s="32" t="s">
        <v>10</v>
      </c>
      <c r="D7" s="33" t="str">
        <f>LEFT("仙游花园宾馆有限公司",19)</f>
        <v>仙游花园宾馆有限公司</v>
      </c>
      <c r="E7" s="33" t="s">
        <v>18</v>
      </c>
      <c r="F7" s="34" t="s">
        <v>19</v>
      </c>
      <c r="G7" s="32" t="s">
        <v>12</v>
      </c>
      <c r="H7" s="32" t="s">
        <v>13</v>
      </c>
    </row>
    <row r="8" ht="20" customHeight="1" spans="1:8">
      <c r="A8" s="31"/>
      <c r="B8" s="31">
        <v>6</v>
      </c>
      <c r="C8" s="32" t="s">
        <v>10</v>
      </c>
      <c r="D8" s="33" t="str">
        <f>LEFT("仙游县鲤城公园宾馆",19)</f>
        <v>仙游县鲤城公园宾馆</v>
      </c>
      <c r="E8" s="33" t="str">
        <f>LEFT("福建省仙游县鲤城街道园滨东路565号",19)</f>
        <v>福建省仙游县鲤城街道园滨东路565号</v>
      </c>
      <c r="F8" s="34" t="s">
        <v>20</v>
      </c>
      <c r="G8" s="32" t="s">
        <v>12</v>
      </c>
      <c r="H8" s="32" t="s">
        <v>13</v>
      </c>
    </row>
    <row r="9" ht="20" customHeight="1" spans="1:8">
      <c r="A9" s="31"/>
      <c r="B9" s="31">
        <v>7</v>
      </c>
      <c r="C9" s="32" t="s">
        <v>10</v>
      </c>
      <c r="D9" s="33" t="str">
        <f>LEFT("仙游县鲤城新宇宾馆",19)</f>
        <v>仙游县鲤城新宇宾馆</v>
      </c>
      <c r="E9" s="33" t="s">
        <v>21</v>
      </c>
      <c r="F9" s="34" t="s">
        <v>22</v>
      </c>
      <c r="G9" s="32" t="s">
        <v>12</v>
      </c>
      <c r="H9" s="32" t="s">
        <v>13</v>
      </c>
    </row>
    <row r="10" ht="20" customHeight="1" spans="1:8">
      <c r="A10" s="31"/>
      <c r="B10" s="31">
        <v>8</v>
      </c>
      <c r="C10" s="32" t="s">
        <v>10</v>
      </c>
      <c r="D10" s="33" t="str">
        <f>LEFT("仙游县鲤城怡丰宾馆",19)</f>
        <v>仙游县鲤城怡丰宾馆</v>
      </c>
      <c r="E10" s="33" t="str">
        <f>LEFT("福建省仙游县鲤城街道公园街229号",19)</f>
        <v>福建省仙游县鲤城街道公园街229号</v>
      </c>
      <c r="F10" s="34" t="s">
        <v>23</v>
      </c>
      <c r="G10" s="32" t="s">
        <v>12</v>
      </c>
      <c r="H10" s="32" t="s">
        <v>13</v>
      </c>
    </row>
    <row r="11" ht="20" customHeight="1" spans="1:8">
      <c r="A11" s="31"/>
      <c r="B11" s="31">
        <v>9</v>
      </c>
      <c r="C11" s="32" t="s">
        <v>10</v>
      </c>
      <c r="D11" s="33" t="str">
        <f>LEFT("仙游县鲤城南大旅馆",19)</f>
        <v>仙游县鲤城南大旅馆</v>
      </c>
      <c r="E11" s="33" t="str">
        <f>LEFT("福建省仙游县鲤城街道南大路198号",19)</f>
        <v>福建省仙游县鲤城街道南大路198号</v>
      </c>
      <c r="F11" s="34" t="s">
        <v>24</v>
      </c>
      <c r="G11" s="32" t="s">
        <v>12</v>
      </c>
      <c r="H11" s="32" t="s">
        <v>13</v>
      </c>
    </row>
    <row r="12" ht="20" customHeight="1" spans="1:8">
      <c r="A12" s="31"/>
      <c r="B12" s="31">
        <v>10</v>
      </c>
      <c r="C12" s="32" t="s">
        <v>10</v>
      </c>
      <c r="D12" s="33" t="str">
        <f>LEFT("仙游县鲤城威斯顿酒店",19)</f>
        <v>仙游县鲤城威斯顿酒店</v>
      </c>
      <c r="E12" s="33" t="str">
        <f>LEFT("福建省仙游县鲤城街道龙仙路753号",19)</f>
        <v>福建省仙游县鲤城街道龙仙路753号</v>
      </c>
      <c r="F12" s="34"/>
      <c r="G12" s="32" t="s">
        <v>12</v>
      </c>
      <c r="H12" s="32" t="s">
        <v>13</v>
      </c>
    </row>
    <row r="13" ht="20" customHeight="1" spans="1:8">
      <c r="A13" s="31"/>
      <c r="B13" s="31">
        <v>11</v>
      </c>
      <c r="C13" s="32" t="s">
        <v>10</v>
      </c>
      <c r="D13" s="33" t="s">
        <v>25</v>
      </c>
      <c r="E13" s="33" t="str">
        <f>LEFT("福建省仙游县鲤城街道学府东路288号",19)</f>
        <v>福建省仙游县鲤城街道学府东路288号</v>
      </c>
      <c r="F13" s="34" t="s">
        <v>26</v>
      </c>
      <c r="G13" s="32" t="s">
        <v>12</v>
      </c>
      <c r="H13" s="32" t="s">
        <v>13</v>
      </c>
    </row>
    <row r="14" ht="20" customHeight="1" spans="1:8">
      <c r="A14" s="31"/>
      <c r="B14" s="31">
        <v>12</v>
      </c>
      <c r="C14" s="32" t="s">
        <v>10</v>
      </c>
      <c r="D14" s="33" t="str">
        <f>LEFT("仙游县鲤城兰溪宾馆",19)</f>
        <v>仙游县鲤城兰溪宾馆</v>
      </c>
      <c r="E14" s="33" t="str">
        <f>LEFT("福建省仙游县鲤城街道公园街265号",19)</f>
        <v>福建省仙游县鲤城街道公园街265号</v>
      </c>
      <c r="F14" s="34" t="s">
        <v>27</v>
      </c>
      <c r="G14" s="32" t="s">
        <v>12</v>
      </c>
      <c r="H14" s="32" t="s">
        <v>13</v>
      </c>
    </row>
    <row r="15" ht="20" customHeight="1" spans="1:8">
      <c r="A15" s="31"/>
      <c r="B15" s="31">
        <v>13</v>
      </c>
      <c r="C15" s="32" t="s">
        <v>10</v>
      </c>
      <c r="D15" s="33" t="str">
        <f>LEFT("仙游县鲤城华腾酒店",19)</f>
        <v>仙游县鲤城华腾酒店</v>
      </c>
      <c r="E15" s="33" t="str">
        <f>LEFT("福建省仙游县鲤城街道龙仙路727号",19)</f>
        <v>福建省仙游县鲤城街道龙仙路727号</v>
      </c>
      <c r="F15" s="34" t="s">
        <v>28</v>
      </c>
      <c r="G15" s="32" t="s">
        <v>12</v>
      </c>
      <c r="H15" s="32" t="s">
        <v>13</v>
      </c>
    </row>
    <row r="16" ht="20" customHeight="1" spans="1:8">
      <c r="A16" s="31"/>
      <c r="B16" s="31">
        <v>14</v>
      </c>
      <c r="C16" s="32" t="s">
        <v>10</v>
      </c>
      <c r="D16" s="33" t="str">
        <f>LEFT("仙游县鲤城一零九宾馆",19)</f>
        <v>仙游县鲤城一零九宾馆</v>
      </c>
      <c r="E16" s="33" t="str">
        <f>LEFT("福建省仙游县鲤城街道鲤东路439号",19)</f>
        <v>福建省仙游县鲤城街道鲤东路439号</v>
      </c>
      <c r="F16" s="34" t="s">
        <v>29</v>
      </c>
      <c r="G16" s="32" t="s">
        <v>12</v>
      </c>
      <c r="H16" s="32" t="s">
        <v>13</v>
      </c>
    </row>
    <row r="17" ht="20" customHeight="1" spans="1:8">
      <c r="A17" s="31"/>
      <c r="B17" s="31">
        <v>15</v>
      </c>
      <c r="C17" s="32" t="s">
        <v>10</v>
      </c>
      <c r="D17" s="33" t="str">
        <f>LEFT("仙游县鲤城木兰快捷酒店有限公司",19)</f>
        <v>仙游县鲤城木兰快捷酒店有限公司</v>
      </c>
      <c r="E17" s="33" t="str">
        <f>LEFT("福建省仙游县鲤城街道会园街35弄9号",19)</f>
        <v>福建省仙游县鲤城街道会园街35弄9号</v>
      </c>
      <c r="F17" s="34" t="s">
        <v>30</v>
      </c>
      <c r="G17" s="32" t="s">
        <v>12</v>
      </c>
      <c r="H17" s="32" t="s">
        <v>13</v>
      </c>
    </row>
    <row r="18" ht="20" customHeight="1" spans="1:8">
      <c r="A18" s="31"/>
      <c r="B18" s="31">
        <v>16</v>
      </c>
      <c r="C18" s="32" t="s">
        <v>10</v>
      </c>
      <c r="D18" s="33" t="str">
        <f>LEFT("仙游县鲤城佳华宾馆",19)</f>
        <v>仙游县鲤城佳华宾馆</v>
      </c>
      <c r="E18" s="33" t="str">
        <f>LEFT("福建省仙游县鲤城街道南大路156号",19)</f>
        <v>福建省仙游县鲤城街道南大路156号</v>
      </c>
      <c r="F18" s="34" t="s">
        <v>31</v>
      </c>
      <c r="G18" s="32" t="s">
        <v>12</v>
      </c>
      <c r="H18" s="32" t="s">
        <v>13</v>
      </c>
    </row>
    <row r="19" ht="20" customHeight="1" spans="1:8">
      <c r="A19" s="31"/>
      <c r="B19" s="31">
        <v>17</v>
      </c>
      <c r="C19" s="32" t="s">
        <v>10</v>
      </c>
      <c r="D19" s="33" t="str">
        <f>LEFT("仙游县鲤城世源宾馆",19)</f>
        <v>仙游县鲤城世源宾馆</v>
      </c>
      <c r="E19" s="33" t="str">
        <f>LEFT("福建省仙游县鲤城街道鲤东路470号",19)</f>
        <v>福建省仙游县鲤城街道鲤东路470号</v>
      </c>
      <c r="F19" s="34" t="s">
        <v>32</v>
      </c>
      <c r="G19" s="32" t="s">
        <v>12</v>
      </c>
      <c r="H19" s="32" t="s">
        <v>13</v>
      </c>
    </row>
    <row r="20" ht="20" customHeight="1" spans="1:8">
      <c r="A20" s="31"/>
      <c r="B20" s="31">
        <v>18</v>
      </c>
      <c r="C20" s="32" t="s">
        <v>10</v>
      </c>
      <c r="D20" s="33" t="str">
        <f>LEFT("仙游县鲤城蓝天宾馆",19)</f>
        <v>仙游县鲤城蓝天宾馆</v>
      </c>
      <c r="E20" s="33" t="str">
        <f>LEFT("福建省仙游县鲤城街道鲤洪街239号",19)</f>
        <v>福建省仙游县鲤城街道鲤洪街239号</v>
      </c>
      <c r="F20" s="34" t="s">
        <v>33</v>
      </c>
      <c r="G20" s="32" t="s">
        <v>12</v>
      </c>
      <c r="H20" s="32" t="s">
        <v>13</v>
      </c>
    </row>
    <row r="21" ht="20" customHeight="1" spans="1:8">
      <c r="A21" s="31"/>
      <c r="B21" s="31">
        <v>19</v>
      </c>
      <c r="C21" s="32" t="s">
        <v>10</v>
      </c>
      <c r="D21" s="33" t="str">
        <f>LEFT("仙游县鲤城尚驿精品酒店",19)</f>
        <v>仙游县鲤城尚驿精品酒店</v>
      </c>
      <c r="E21" s="33" t="str">
        <f>LEFT("福建省仙游县鲤城街道尚书街102号",19)</f>
        <v>福建省仙游县鲤城街道尚书街102号</v>
      </c>
      <c r="F21" s="34" t="s">
        <v>34</v>
      </c>
      <c r="G21" s="32" t="s">
        <v>12</v>
      </c>
      <c r="H21" s="32" t="s">
        <v>13</v>
      </c>
    </row>
    <row r="22" ht="20" customHeight="1" spans="1:8">
      <c r="A22" s="31"/>
      <c r="B22" s="31">
        <v>20</v>
      </c>
      <c r="C22" s="32" t="s">
        <v>10</v>
      </c>
      <c r="D22" s="33" t="str">
        <f>LEFT("仙游县鲤城天华宾馆",19)</f>
        <v>仙游县鲤城天华宾馆</v>
      </c>
      <c r="E22" s="33" t="str">
        <f>LEFT("福建省仙游县鲤城街道公园街98号",19)</f>
        <v>福建省仙游县鲤城街道公园街98号</v>
      </c>
      <c r="F22" s="34" t="s">
        <v>35</v>
      </c>
      <c r="G22" s="32" t="s">
        <v>12</v>
      </c>
      <c r="H22" s="32" t="s">
        <v>13</v>
      </c>
    </row>
    <row r="23" ht="20" customHeight="1" spans="1:8">
      <c r="A23" s="31"/>
      <c r="B23" s="31">
        <v>21</v>
      </c>
      <c r="C23" s="32" t="s">
        <v>10</v>
      </c>
      <c r="D23" s="33" t="str">
        <f>LEFT("仙游县鲤城红馆宾馆",19)</f>
        <v>仙游县鲤城红馆宾馆</v>
      </c>
      <c r="E23" s="33" t="str">
        <f>LEFT("福建省仙游县鲤城街道木兰路500号",19)</f>
        <v>福建省仙游县鲤城街道木兰路500号</v>
      </c>
      <c r="F23" s="34" t="s">
        <v>36</v>
      </c>
      <c r="G23" s="32" t="s">
        <v>12</v>
      </c>
      <c r="H23" s="32" t="s">
        <v>13</v>
      </c>
    </row>
    <row r="24" ht="20" customHeight="1" spans="1:8">
      <c r="A24" s="31"/>
      <c r="B24" s="31">
        <v>22</v>
      </c>
      <c r="C24" s="32" t="s">
        <v>10</v>
      </c>
      <c r="D24" s="35" t="s">
        <v>37</v>
      </c>
      <c r="E24" s="36" t="s">
        <v>38</v>
      </c>
      <c r="F24" s="34" t="s">
        <v>39</v>
      </c>
      <c r="G24" s="32" t="s">
        <v>12</v>
      </c>
      <c r="H24" s="32" t="s">
        <v>13</v>
      </c>
    </row>
    <row r="25" ht="20" customHeight="1" spans="1:8">
      <c r="A25" s="31"/>
      <c r="B25" s="31">
        <v>23</v>
      </c>
      <c r="C25" s="32" t="s">
        <v>10</v>
      </c>
      <c r="D25" s="35" t="s">
        <v>40</v>
      </c>
      <c r="E25" s="36" t="s">
        <v>41</v>
      </c>
      <c r="F25" s="34" t="s">
        <v>42</v>
      </c>
      <c r="G25" s="32" t="s">
        <v>12</v>
      </c>
      <c r="H25" s="32" t="s">
        <v>13</v>
      </c>
    </row>
    <row r="26" ht="20" customHeight="1" spans="1:8">
      <c r="A26" s="31"/>
      <c r="B26" s="31">
        <v>24</v>
      </c>
      <c r="C26" s="32" t="s">
        <v>10</v>
      </c>
      <c r="D26" s="33" t="str">
        <f>LEFT("仙游县鲤城和佳宾馆",19)</f>
        <v>仙游县鲤城和佳宾馆</v>
      </c>
      <c r="E26" s="33" t="str">
        <f>LEFT("福建省仙游县鲤城街道龙吟亭路258号",19)</f>
        <v>福建省仙游县鲤城街道龙吟亭路258号</v>
      </c>
      <c r="F26" s="34" t="s">
        <v>43</v>
      </c>
      <c r="G26" s="32" t="s">
        <v>12</v>
      </c>
      <c r="H26" s="32" t="s">
        <v>44</v>
      </c>
    </row>
    <row r="27" ht="20" customHeight="1" spans="1:8">
      <c r="A27" s="31"/>
      <c r="B27" s="31">
        <v>25</v>
      </c>
      <c r="C27" s="32" t="s">
        <v>10</v>
      </c>
      <c r="D27" s="33" t="str">
        <f>LEFT("仙游县鲤城仙觉旅馆",19)</f>
        <v>仙游县鲤城仙觉旅馆</v>
      </c>
      <c r="E27" s="33" t="str">
        <f>LEFT("福建省仙游县鲤城街道龙仙路29号",19)</f>
        <v>福建省仙游县鲤城街道龙仙路29号</v>
      </c>
      <c r="F27" s="34" t="s">
        <v>45</v>
      </c>
      <c r="G27" s="32" t="s">
        <v>12</v>
      </c>
      <c r="H27" s="32" t="s">
        <v>13</v>
      </c>
    </row>
    <row r="28" ht="20" customHeight="1" spans="1:8">
      <c r="A28" s="31"/>
      <c r="B28" s="31">
        <v>26</v>
      </c>
      <c r="C28" s="32" t="s">
        <v>10</v>
      </c>
      <c r="D28" s="33" t="str">
        <f>LEFT("仙游县鲤城鑫鼎宾馆",19)</f>
        <v>仙游县鲤城鑫鼎宾馆</v>
      </c>
      <c r="E28" s="33" t="s">
        <v>46</v>
      </c>
      <c r="F28" s="34" t="s">
        <v>47</v>
      </c>
      <c r="G28" s="32" t="s">
        <v>12</v>
      </c>
      <c r="H28" s="32" t="s">
        <v>13</v>
      </c>
    </row>
    <row r="29" ht="20" customHeight="1" spans="1:8">
      <c r="A29" s="31"/>
      <c r="B29" s="31">
        <v>27</v>
      </c>
      <c r="C29" s="32" t="s">
        <v>10</v>
      </c>
      <c r="D29" s="33" t="str">
        <f>LEFT("仙游大酒店（普通合伙）",19)</f>
        <v>仙游大酒店（普通合伙）</v>
      </c>
      <c r="E29" s="33" t="str">
        <f>LEFT("福建省仙游县鲤城街道南大路66号",19)</f>
        <v>福建省仙游县鲤城街道南大路66号</v>
      </c>
      <c r="F29" s="34" t="s">
        <v>48</v>
      </c>
      <c r="G29" s="32" t="s">
        <v>12</v>
      </c>
      <c r="H29" s="32" t="s">
        <v>13</v>
      </c>
    </row>
    <row r="30" ht="20" customHeight="1" spans="1:8">
      <c r="A30" s="31"/>
      <c r="B30" s="31">
        <v>28</v>
      </c>
      <c r="C30" s="32" t="s">
        <v>10</v>
      </c>
      <c r="D30" s="33" t="str">
        <f>LEFT("仙游县鲤城宾悦酒店",19)</f>
        <v>仙游县鲤城宾悦酒店</v>
      </c>
      <c r="E30" s="33" t="str">
        <f>LEFT("福建省仙游县鲤城街道龙仙路1426号",19)</f>
        <v>福建省仙游县鲤城街道龙仙路1426号</v>
      </c>
      <c r="F30" s="34" t="s">
        <v>49</v>
      </c>
      <c r="G30" s="32" t="s">
        <v>50</v>
      </c>
      <c r="H30" s="32" t="s">
        <v>44</v>
      </c>
    </row>
    <row r="31" ht="20" customHeight="1" spans="1:8">
      <c r="A31" s="31"/>
      <c r="B31" s="31">
        <v>29</v>
      </c>
      <c r="C31" s="32" t="s">
        <v>10</v>
      </c>
      <c r="D31" s="33" t="str">
        <f>LEFT("仙游县鲤城同福宾馆",19)</f>
        <v>仙游县鲤城同福宾馆</v>
      </c>
      <c r="E31" s="33" t="s">
        <v>51</v>
      </c>
      <c r="F31" s="34" t="s">
        <v>52</v>
      </c>
      <c r="G31" s="32" t="s">
        <v>12</v>
      </c>
      <c r="H31" s="32" t="s">
        <v>13</v>
      </c>
    </row>
    <row r="32" ht="20" customHeight="1" spans="1:8">
      <c r="A32" s="31"/>
      <c r="B32" s="31">
        <v>30</v>
      </c>
      <c r="C32" s="32" t="s">
        <v>10</v>
      </c>
      <c r="D32" s="33" t="str">
        <f>LEFT("仙游县鲤城南沣宾馆",19)</f>
        <v>仙游县鲤城南沣宾馆</v>
      </c>
      <c r="E32" s="33" t="str">
        <f>LEFT("福建省仙游县鲤城街道鲤东路456号",19)</f>
        <v>福建省仙游县鲤城街道鲤东路456号</v>
      </c>
      <c r="F32" s="34" t="s">
        <v>53</v>
      </c>
      <c r="G32" s="32" t="s">
        <v>12</v>
      </c>
      <c r="H32" s="32" t="s">
        <v>13</v>
      </c>
    </row>
    <row r="33" ht="20" customHeight="1" spans="1:8">
      <c r="A33" s="31"/>
      <c r="B33" s="31">
        <v>31</v>
      </c>
      <c r="C33" s="32" t="s">
        <v>10</v>
      </c>
      <c r="D33" s="33" t="str">
        <f>LEFT("福建煌家健身有限公司仙游分公司龙仙店",19)</f>
        <v>福建煌家健身有限公司仙游分公司龙仙店</v>
      </c>
      <c r="E33" s="33" t="str">
        <f>LEFT("福建省仙游县鲤城街道胜利路186号",19)</f>
        <v>福建省仙游县鲤城街道胜利路186号</v>
      </c>
      <c r="F33" s="34"/>
      <c r="G33" s="32" t="s">
        <v>12</v>
      </c>
      <c r="H33" s="32" t="s">
        <v>13</v>
      </c>
    </row>
    <row r="34" ht="20" customHeight="1" spans="1:8">
      <c r="A34" s="31"/>
      <c r="B34" s="31">
        <v>32</v>
      </c>
      <c r="C34" s="32" t="s">
        <v>10</v>
      </c>
      <c r="D34" s="33" t="str">
        <f>LEFT("仙游县鲤城豪景宾馆",19)</f>
        <v>仙游县鲤城豪景宾馆</v>
      </c>
      <c r="E34" s="33" t="str">
        <f>LEFT("福建省仙游县鲤城街道鲤中路5号",19)</f>
        <v>福建省仙游县鲤城街道鲤中路5号</v>
      </c>
      <c r="F34" s="34" t="s">
        <v>54</v>
      </c>
      <c r="G34" s="32" t="s">
        <v>12</v>
      </c>
      <c r="H34" s="32" t="s">
        <v>13</v>
      </c>
    </row>
    <row r="35" ht="20" customHeight="1" spans="1:8">
      <c r="A35" s="31"/>
      <c r="B35" s="31">
        <v>33</v>
      </c>
      <c r="C35" s="32" t="s">
        <v>10</v>
      </c>
      <c r="D35" s="33" t="str">
        <f>LEFT("仙游县鲤城爱家便捷酒店",19)</f>
        <v>仙游县鲤城爱家便捷酒店</v>
      </c>
      <c r="E35" s="33" t="str">
        <f>LEFT("福建省仙游县鲤城街道会园街1号",19)</f>
        <v>福建省仙游县鲤城街道会园街1号</v>
      </c>
      <c r="F35" s="34" t="s">
        <v>55</v>
      </c>
      <c r="G35" s="32" t="s">
        <v>12</v>
      </c>
      <c r="H35" s="32" t="s">
        <v>13</v>
      </c>
    </row>
    <row r="36" ht="20" customHeight="1" spans="1:8">
      <c r="A36" s="31"/>
      <c r="B36" s="31">
        <v>34</v>
      </c>
      <c r="C36" s="32" t="s">
        <v>10</v>
      </c>
      <c r="D36" s="33" t="str">
        <f>LEFT("仙游县鲤南金泰来商务酒店",19)</f>
        <v>仙游县鲤南金泰来商务酒店</v>
      </c>
      <c r="E36" s="33" t="str">
        <f>LEFT("福建省仙游县鲤南镇城南东路356号",19)</f>
        <v>福建省仙游县鲤南镇城南东路356号</v>
      </c>
      <c r="F36" s="34" t="s">
        <v>56</v>
      </c>
      <c r="G36" s="32" t="s">
        <v>12</v>
      </c>
      <c r="H36" s="32" t="s">
        <v>13</v>
      </c>
    </row>
    <row r="37" ht="20" customHeight="1" spans="1:8">
      <c r="A37" s="31"/>
      <c r="B37" s="31">
        <v>35</v>
      </c>
      <c r="C37" s="32" t="s">
        <v>10</v>
      </c>
      <c r="D37" s="33" t="str">
        <f>LEFT("仙游县鲤南华都宾馆",19)</f>
        <v>仙游县鲤南华都宾馆</v>
      </c>
      <c r="E37" s="33" t="str">
        <f>LEFT("福建省仙游县鲤南镇广场街60号",19)</f>
        <v>福建省仙游县鲤南镇广场街60号</v>
      </c>
      <c r="F37" s="34"/>
      <c r="G37" s="32" t="s">
        <v>12</v>
      </c>
      <c r="H37" s="32" t="s">
        <v>13</v>
      </c>
    </row>
    <row r="38" ht="20" customHeight="1" spans="1:8">
      <c r="A38" s="31"/>
      <c r="B38" s="31">
        <v>36</v>
      </c>
      <c r="C38" s="32" t="s">
        <v>10</v>
      </c>
      <c r="D38" s="33" t="str">
        <f>LEFT("仙游县鲤南镇兰庭商务宾馆",19)</f>
        <v>仙游县鲤南镇兰庭商务宾馆</v>
      </c>
      <c r="E38" s="33" t="str">
        <f>LEFT("福建省仙游县鲤南镇柳安街618号",19)</f>
        <v>福建省仙游县鲤南镇柳安街618号</v>
      </c>
      <c r="F38" s="34"/>
      <c r="G38" s="32" t="s">
        <v>12</v>
      </c>
      <c r="H38" s="32" t="s">
        <v>13</v>
      </c>
    </row>
    <row r="39" ht="20" customHeight="1" spans="1:8">
      <c r="A39" s="31"/>
      <c r="B39" s="31">
        <v>37</v>
      </c>
      <c r="C39" s="32" t="s">
        <v>10</v>
      </c>
      <c r="D39" s="33" t="str">
        <f>LEFT("仙游县鲤南荣盛宾馆",19)</f>
        <v>仙游县鲤南荣盛宾馆</v>
      </c>
      <c r="E39" s="33" t="str">
        <f>LEFT("福建省仙游县鲤南镇城南东路1231号",19)</f>
        <v>福建省仙游县鲤南镇城南东路1231号</v>
      </c>
      <c r="F39" s="34"/>
      <c r="G39" s="32" t="s">
        <v>12</v>
      </c>
      <c r="H39" s="32" t="s">
        <v>13</v>
      </c>
    </row>
    <row r="40" ht="20" customHeight="1" spans="1:8">
      <c r="A40" s="31"/>
      <c r="B40" s="31">
        <v>38</v>
      </c>
      <c r="C40" s="32" t="s">
        <v>10</v>
      </c>
      <c r="D40" s="33" t="str">
        <f>LEFT("仙游县鲤南镇新天地饭店",19)</f>
        <v>仙游县鲤南镇新天地饭店</v>
      </c>
      <c r="E40" s="33" t="str">
        <f>LEFT("福建省仙游县鲤南镇书苑南街112号",19)</f>
        <v>福建省仙游县鲤南镇书苑南街112号</v>
      </c>
      <c r="F40" s="34"/>
      <c r="G40" s="32" t="s">
        <v>12</v>
      </c>
      <c r="H40" s="32" t="s">
        <v>13</v>
      </c>
    </row>
    <row r="41" ht="20" customHeight="1" spans="1:8">
      <c r="A41" s="31"/>
      <c r="B41" s="31">
        <v>39</v>
      </c>
      <c r="C41" s="32" t="s">
        <v>10</v>
      </c>
      <c r="D41" s="33" t="s">
        <v>57</v>
      </c>
      <c r="E41" s="33" t="s">
        <v>58</v>
      </c>
      <c r="F41" s="34"/>
      <c r="G41" s="32" t="s">
        <v>12</v>
      </c>
      <c r="H41" s="32" t="s">
        <v>13</v>
      </c>
    </row>
    <row r="42" ht="20" customHeight="1" spans="1:8">
      <c r="A42" s="31"/>
      <c r="B42" s="31">
        <v>40</v>
      </c>
      <c r="C42" s="32" t="s">
        <v>10</v>
      </c>
      <c r="D42" s="33" t="str">
        <f>LEFT("莆田市铂睿酒店管理有限公司",19)</f>
        <v>莆田市铂睿酒店管理有限公司</v>
      </c>
      <c r="E42" s="33" t="str">
        <f>LEFT("福建省仙游县鲤南镇温泉东路1288号",19)</f>
        <v>福建省仙游县鲤南镇温泉东路1288号</v>
      </c>
      <c r="F42" s="34"/>
      <c r="G42" s="32" t="s">
        <v>12</v>
      </c>
      <c r="H42" s="32" t="s">
        <v>13</v>
      </c>
    </row>
    <row r="43" ht="20" customHeight="1" spans="1:8">
      <c r="A43" s="31"/>
      <c r="B43" s="31">
        <v>41</v>
      </c>
      <c r="C43" s="32" t="s">
        <v>10</v>
      </c>
      <c r="D43" s="33" t="str">
        <f>LEFT("仙游县越华大酒店",19)</f>
        <v>仙游县越华大酒店</v>
      </c>
      <c r="E43" s="33" t="str">
        <f>LEFT("福建省仙游县鲤南镇城南东路340号",19)</f>
        <v>福建省仙游县鲤南镇城南东路340号</v>
      </c>
      <c r="F43" s="34"/>
      <c r="G43" s="32" t="s">
        <v>12</v>
      </c>
      <c r="H43" s="32" t="s">
        <v>13</v>
      </c>
    </row>
    <row r="44" ht="20" customHeight="1" spans="1:8">
      <c r="A44" s="31"/>
      <c r="B44" s="31">
        <v>42</v>
      </c>
      <c r="C44" s="32" t="s">
        <v>10</v>
      </c>
      <c r="D44" s="33" t="str">
        <f>LEFT("仙游县鲤南远大富莱酒店",19)</f>
        <v>仙游县鲤南远大富莱酒店</v>
      </c>
      <c r="E44" s="33" t="s">
        <v>59</v>
      </c>
      <c r="F44" s="34"/>
      <c r="G44" s="32" t="s">
        <v>12</v>
      </c>
      <c r="H44" s="32" t="s">
        <v>13</v>
      </c>
    </row>
    <row r="45" ht="20" customHeight="1" spans="1:8">
      <c r="A45" s="31"/>
      <c r="B45" s="31">
        <v>43</v>
      </c>
      <c r="C45" s="32" t="s">
        <v>10</v>
      </c>
      <c r="D45" s="33" t="str">
        <f>LEFT("莆田市财富皇庭酒店有限公司",19)</f>
        <v>莆田市财富皇庭酒店有限公司</v>
      </c>
      <c r="E45" s="33" t="str">
        <f>LEFT("福建省仙游县鲤南镇城南东路169号",19)</f>
        <v>福建省仙游县鲤南镇城南东路169号</v>
      </c>
      <c r="F45" s="34"/>
      <c r="G45" s="32" t="s">
        <v>12</v>
      </c>
      <c r="H45" s="32" t="s">
        <v>13</v>
      </c>
    </row>
    <row r="46" ht="20" customHeight="1" spans="1:8">
      <c r="A46" s="31"/>
      <c r="B46" s="31">
        <v>44</v>
      </c>
      <c r="C46" s="32" t="s">
        <v>10</v>
      </c>
      <c r="D46" s="33" t="str">
        <f>LEFT("仙游县王朝财富酒店",19)</f>
        <v>仙游县王朝财富酒店</v>
      </c>
      <c r="E46" s="33" t="str">
        <f>LEFT("福建省仙游县鲤南镇柳安街588号",19)</f>
        <v>福建省仙游县鲤南镇柳安街588号</v>
      </c>
      <c r="F46" s="34"/>
      <c r="G46" s="32" t="s">
        <v>12</v>
      </c>
      <c r="H46" s="32" t="s">
        <v>13</v>
      </c>
    </row>
    <row r="47" ht="20" customHeight="1" spans="1:8">
      <c r="A47" s="31"/>
      <c r="B47" s="31">
        <v>45</v>
      </c>
      <c r="C47" s="32" t="s">
        <v>10</v>
      </c>
      <c r="D47" s="33" t="str">
        <f>LEFT("仙游县格兰商务酒店",19)</f>
        <v>仙游县格兰商务酒店</v>
      </c>
      <c r="E47" s="33" t="str">
        <f>LEFT("福建省仙游县鲤南镇城南东路639号",19)</f>
        <v>福建省仙游县鲤南镇城南东路639号</v>
      </c>
      <c r="F47" s="34"/>
      <c r="G47" s="32" t="s">
        <v>12</v>
      </c>
      <c r="H47" s="32" t="s">
        <v>13</v>
      </c>
    </row>
    <row r="48" ht="20" customHeight="1" spans="1:8">
      <c r="A48" s="31"/>
      <c r="B48" s="31">
        <v>46</v>
      </c>
      <c r="C48" s="32" t="s">
        <v>10</v>
      </c>
      <c r="D48" s="33" t="str">
        <f>LEFT("仙游县华侨大酒店",19)</f>
        <v>仙游县华侨大酒店</v>
      </c>
      <c r="E48" s="33" t="str">
        <f>LEFT("福建省仙游县鲤南镇城南西路310号",19)</f>
        <v>福建省仙游县鲤南镇城南西路310号</v>
      </c>
      <c r="F48" s="34" t="s">
        <v>60</v>
      </c>
      <c r="G48" s="32" t="s">
        <v>50</v>
      </c>
      <c r="H48" s="32" t="s">
        <v>44</v>
      </c>
    </row>
    <row r="49" ht="20" customHeight="1" spans="1:8">
      <c r="A49" s="31"/>
      <c r="B49" s="31">
        <v>47</v>
      </c>
      <c r="C49" s="32" t="s">
        <v>10</v>
      </c>
      <c r="D49" s="33" t="str">
        <f>LEFT("仙游县鲤南金凤凰酒店",19)</f>
        <v>仙游县鲤南金凤凰酒店</v>
      </c>
      <c r="E49" s="33" t="str">
        <f>LEFT("福建省仙游县鲤南镇城南东路832号",19)</f>
        <v>福建省仙游县鲤南镇城南东路832号</v>
      </c>
      <c r="F49" s="34"/>
      <c r="G49" s="32" t="s">
        <v>12</v>
      </c>
      <c r="H49" s="32" t="s">
        <v>13</v>
      </c>
    </row>
    <row r="50" ht="20" customHeight="1" spans="1:8">
      <c r="A50" s="31"/>
      <c r="B50" s="31">
        <v>48</v>
      </c>
      <c r="C50" s="32" t="s">
        <v>10</v>
      </c>
      <c r="D50" s="33" t="str">
        <f>LEFT("仙游县鲤南好客来快捷酒店",19)</f>
        <v>仙游县鲤南好客来快捷酒店</v>
      </c>
      <c r="E50" s="33" t="str">
        <f>LEFT("福建省仙游县鲤南镇城南东路408号",19)</f>
        <v>福建省仙游县鲤南镇城南东路408号</v>
      </c>
      <c r="F50" s="34"/>
      <c r="G50" s="32" t="s">
        <v>12</v>
      </c>
      <c r="H50" s="32" t="s">
        <v>13</v>
      </c>
    </row>
    <row r="51" ht="20" customHeight="1" spans="1:8">
      <c r="A51" s="31"/>
      <c r="B51" s="31">
        <v>49</v>
      </c>
      <c r="C51" s="32" t="s">
        <v>10</v>
      </c>
      <c r="D51" s="33" t="str">
        <f>LEFT("仙游县阳光商务宾馆",19)</f>
        <v>仙游县阳光商务宾馆</v>
      </c>
      <c r="E51" s="33" t="str">
        <f>LEFT("福建省仙游县鲤南镇城南东路899号",19)</f>
        <v>福建省仙游县鲤南镇城南东路899号</v>
      </c>
      <c r="F51" s="34"/>
      <c r="G51" s="32" t="s">
        <v>12</v>
      </c>
      <c r="H51" s="32" t="s">
        <v>13</v>
      </c>
    </row>
    <row r="52" ht="20" customHeight="1" spans="1:8">
      <c r="A52" s="31"/>
      <c r="B52" s="31">
        <v>50</v>
      </c>
      <c r="C52" s="32" t="s">
        <v>10</v>
      </c>
      <c r="D52" s="33" t="str">
        <f>LEFT("仙游县赖店镇阿芳旅馆",19)</f>
        <v>仙游县赖店镇阿芳旅馆</v>
      </c>
      <c r="E52" s="33" t="str">
        <f>LEFT("福建省仙游县赖店镇南丰南街12号",19)</f>
        <v>福建省仙游县赖店镇南丰南街12号</v>
      </c>
      <c r="F52" s="34"/>
      <c r="G52" s="32" t="s">
        <v>12</v>
      </c>
      <c r="H52" s="32" t="s">
        <v>13</v>
      </c>
    </row>
    <row r="53" ht="20" customHeight="1" spans="1:8">
      <c r="A53" s="31"/>
      <c r="B53" s="31">
        <v>51</v>
      </c>
      <c r="C53" s="32" t="s">
        <v>10</v>
      </c>
      <c r="D53" s="33" t="str">
        <f>LEFT("仙游县赖店镇赖店旅馆",19)</f>
        <v>仙游县赖店镇赖店旅馆</v>
      </c>
      <c r="E53" s="33" t="str">
        <f>LEFT("福建省仙游县赖店镇赖营西路6号",19)</f>
        <v>福建省仙游县赖店镇赖营西路6号</v>
      </c>
      <c r="F53" s="34"/>
      <c r="G53" s="32" t="s">
        <v>12</v>
      </c>
      <c r="H53" s="32" t="s">
        <v>13</v>
      </c>
    </row>
    <row r="54" ht="20" customHeight="1" spans="1:8">
      <c r="A54" s="31"/>
      <c r="B54" s="31">
        <v>52</v>
      </c>
      <c r="C54" s="32" t="s">
        <v>10</v>
      </c>
      <c r="D54" s="33" t="str">
        <f>LEFT("仙游县郊尾奇茂旅馆",19)</f>
        <v>仙游县郊尾奇茂旅馆</v>
      </c>
      <c r="E54" s="33" t="str">
        <f>LEFT("福建省仙游县郊尾镇后狮巷32号",19)</f>
        <v>福建省仙游县郊尾镇后狮巷32号</v>
      </c>
      <c r="F54" s="34" t="s">
        <v>61</v>
      </c>
      <c r="G54" s="32" t="s">
        <v>12</v>
      </c>
      <c r="H54" s="32" t="s">
        <v>13</v>
      </c>
    </row>
    <row r="55" ht="20" customHeight="1" spans="1:8">
      <c r="A55" s="31"/>
      <c r="B55" s="31">
        <v>53</v>
      </c>
      <c r="C55" s="32" t="s">
        <v>10</v>
      </c>
      <c r="D55" s="33" t="str">
        <f>LEFT("仙游县郊尾顺兴旅馆",19)</f>
        <v>仙游县郊尾顺兴旅馆</v>
      </c>
      <c r="E55" s="33" t="str">
        <f>LEFT("福建省仙游县郊尾镇后狮巷48号",19)</f>
        <v>福建省仙游县郊尾镇后狮巷48号</v>
      </c>
      <c r="F55" s="34" t="s">
        <v>62</v>
      </c>
      <c r="G55" s="32" t="s">
        <v>12</v>
      </c>
      <c r="H55" s="32" t="s">
        <v>13</v>
      </c>
    </row>
    <row r="56" ht="20" customHeight="1" spans="1:8">
      <c r="A56" s="31"/>
      <c r="B56" s="31">
        <v>54</v>
      </c>
      <c r="C56" s="32" t="s">
        <v>10</v>
      </c>
      <c r="D56" s="33" t="str">
        <f>LEFT("仙游县郊尾天缘豪庭大酒店",19)</f>
        <v>仙游县郊尾天缘豪庭大酒店</v>
      </c>
      <c r="E56" s="33" t="s">
        <v>63</v>
      </c>
      <c r="F56" s="34" t="s">
        <v>64</v>
      </c>
      <c r="G56" s="32" t="s">
        <v>12</v>
      </c>
      <c r="H56" s="32" t="s">
        <v>13</v>
      </c>
    </row>
    <row r="57" ht="20" customHeight="1" spans="1:8">
      <c r="A57" s="31"/>
      <c r="B57" s="31">
        <v>55</v>
      </c>
      <c r="C57" s="32" t="s">
        <v>10</v>
      </c>
      <c r="D57" s="33" t="str">
        <f>LEFT("仙游县郊尾小城旅社",19)</f>
        <v>仙游县郊尾小城旅社</v>
      </c>
      <c r="E57" s="33" t="str">
        <f>LEFT("福建省仙游县郊尾镇后狮巷42号",19)</f>
        <v>福建省仙游县郊尾镇后狮巷42号</v>
      </c>
      <c r="F57" s="34" t="s">
        <v>65</v>
      </c>
      <c r="G57" s="32" t="s">
        <v>12</v>
      </c>
      <c r="H57" s="32" t="s">
        <v>13</v>
      </c>
    </row>
    <row r="58" ht="20" customHeight="1" spans="1:8">
      <c r="A58" s="31"/>
      <c r="B58" s="31">
        <v>56</v>
      </c>
      <c r="C58" s="32" t="s">
        <v>10</v>
      </c>
      <c r="D58" s="33" t="str">
        <f>LEFT("仙游县枫亭镇振枫旅馆",19)</f>
        <v>仙游县枫亭镇振枫旅馆</v>
      </c>
      <c r="E58" s="33" t="s">
        <v>66</v>
      </c>
      <c r="F58" s="34"/>
      <c r="G58" s="32" t="s">
        <v>12</v>
      </c>
      <c r="H58" s="32" t="s">
        <v>13</v>
      </c>
    </row>
    <row r="59" ht="20" customHeight="1" spans="1:8">
      <c r="A59" s="31"/>
      <c r="B59" s="31">
        <v>57</v>
      </c>
      <c r="C59" s="32" t="s">
        <v>10</v>
      </c>
      <c r="D59" s="33" t="str">
        <f>LEFT("仙游县枫亭宾馆",19)</f>
        <v>仙游县枫亭宾馆</v>
      </c>
      <c r="E59" s="33" t="str">
        <f>LEFT("福建省仙游县枫亭镇枫江北街339号",19)</f>
        <v>福建省仙游县枫亭镇枫江北街339号</v>
      </c>
      <c r="F59" s="34" t="s">
        <v>67</v>
      </c>
      <c r="G59" s="32" t="s">
        <v>12</v>
      </c>
      <c r="H59" s="32" t="s">
        <v>13</v>
      </c>
    </row>
    <row r="60" ht="20" customHeight="1" spans="1:8">
      <c r="A60" s="31"/>
      <c r="B60" s="31">
        <v>58</v>
      </c>
      <c r="C60" s="32" t="s">
        <v>10</v>
      </c>
      <c r="D60" s="33" t="str">
        <f>LEFT("仙游县枫亭东风宾馆",19)</f>
        <v>仙游县枫亭东风宾馆</v>
      </c>
      <c r="E60" s="33" t="str">
        <f>LEFT("福建省仙游县枫亭镇枫江南街139号",19)</f>
        <v>福建省仙游县枫亭镇枫江南街139号</v>
      </c>
      <c r="F60" s="34" t="s">
        <v>68</v>
      </c>
      <c r="G60" s="32" t="s">
        <v>12</v>
      </c>
      <c r="H60" s="32" t="s">
        <v>13</v>
      </c>
    </row>
    <row r="61" ht="20" customHeight="1" spans="1:8">
      <c r="A61" s="31"/>
      <c r="B61" s="31">
        <v>59</v>
      </c>
      <c r="C61" s="32" t="s">
        <v>10</v>
      </c>
      <c r="D61" s="33" t="str">
        <f>LEFT("莆田市粤福酒店管理有限公司",19)</f>
        <v>莆田市粤福酒店管理有限公司</v>
      </c>
      <c r="E61" s="33" t="str">
        <f>LEFT("福建省仙游县枫亭镇枫江北街1238号",19)</f>
        <v>福建省仙游县枫亭镇枫江北街1238号</v>
      </c>
      <c r="F61" s="34" t="s">
        <v>69</v>
      </c>
      <c r="G61" s="32" t="s">
        <v>12</v>
      </c>
      <c r="H61" s="32" t="s">
        <v>13</v>
      </c>
    </row>
    <row r="62" ht="20" customHeight="1" spans="1:8">
      <c r="A62" s="31"/>
      <c r="B62" s="31">
        <v>60</v>
      </c>
      <c r="C62" s="32" t="s">
        <v>10</v>
      </c>
      <c r="D62" s="33" t="str">
        <f>LEFT("仙游县枫亭大酒店",19)</f>
        <v>仙游县枫亭大酒店</v>
      </c>
      <c r="E62" s="33" t="str">
        <f>LEFT("福建省仙游县枫亭镇枫江北街3号",19)</f>
        <v>福建省仙游县枫亭镇枫江北街3号</v>
      </c>
      <c r="F62" s="34" t="s">
        <v>70</v>
      </c>
      <c r="G62" s="32" t="s">
        <v>12</v>
      </c>
      <c r="H62" s="32" t="s">
        <v>13</v>
      </c>
    </row>
    <row r="63" ht="20" customHeight="1" spans="1:8">
      <c r="A63" s="31"/>
      <c r="B63" s="31">
        <v>61</v>
      </c>
      <c r="C63" s="32" t="s">
        <v>10</v>
      </c>
      <c r="D63" s="33" t="str">
        <f>LEFT("仙游县枫亭镇恒盛旅馆",19)</f>
        <v>仙游县枫亭镇恒盛旅馆</v>
      </c>
      <c r="E63" s="33" t="str">
        <f>LEFT("福建省仙游县枫亭镇枫亭东路236号",19)</f>
        <v>福建省仙游县枫亭镇枫亭东路236号</v>
      </c>
      <c r="F63" s="34" t="s">
        <v>71</v>
      </c>
      <c r="G63" s="32" t="s">
        <v>12</v>
      </c>
      <c r="H63" s="32" t="s">
        <v>13</v>
      </c>
    </row>
    <row r="64" ht="20" customHeight="1" spans="1:8">
      <c r="A64" s="31"/>
      <c r="B64" s="31">
        <v>62</v>
      </c>
      <c r="C64" s="32" t="s">
        <v>10</v>
      </c>
      <c r="D64" s="33" t="str">
        <f>LEFT("仙游县枫亭镇日月圆宾馆",19)</f>
        <v>仙游县枫亭镇日月圆宾馆</v>
      </c>
      <c r="E64" s="33" t="str">
        <f>LEFT("福建省仙游县枫亭镇枫亭东路455号",19)</f>
        <v>福建省仙游县枫亭镇枫亭东路455号</v>
      </c>
      <c r="F64" s="34" t="s">
        <v>72</v>
      </c>
      <c r="G64" s="32" t="s">
        <v>12</v>
      </c>
      <c r="H64" s="32" t="s">
        <v>13</v>
      </c>
    </row>
    <row r="65" ht="20" customHeight="1" spans="1:8">
      <c r="A65" s="31"/>
      <c r="B65" s="31">
        <v>63</v>
      </c>
      <c r="C65" s="32" t="s">
        <v>10</v>
      </c>
      <c r="D65" s="33" t="str">
        <f>LEFT("仙游县枫亭镇新联想宾馆",19)</f>
        <v>仙游县枫亭镇新联想宾馆</v>
      </c>
      <c r="E65" s="33" t="str">
        <f>LEFT("福建省仙游县枫亭镇枫江北街13号",19)</f>
        <v>福建省仙游县枫亭镇枫江北街13号</v>
      </c>
      <c r="F65" s="34" t="s">
        <v>73</v>
      </c>
      <c r="G65" s="32" t="s">
        <v>12</v>
      </c>
      <c r="H65" s="32" t="s">
        <v>13</v>
      </c>
    </row>
    <row r="66" ht="20" customHeight="1" spans="1:8">
      <c r="A66" s="31"/>
      <c r="B66" s="31">
        <v>64</v>
      </c>
      <c r="C66" s="32" t="s">
        <v>10</v>
      </c>
      <c r="D66" s="33" t="str">
        <f>LEFT("仙游县枫亭镇新世纪宾馆",19)</f>
        <v>仙游县枫亭镇新世纪宾馆</v>
      </c>
      <c r="E66" s="33" t="str">
        <f>LEFT("福建省仙游县枫亭镇枫亭东路348号",19)</f>
        <v>福建省仙游县枫亭镇枫亭东路348号</v>
      </c>
      <c r="F66" s="34" t="s">
        <v>74</v>
      </c>
      <c r="G66" s="32" t="s">
        <v>12</v>
      </c>
      <c r="H66" s="32" t="s">
        <v>13</v>
      </c>
    </row>
    <row r="67" ht="20" customHeight="1" spans="1:8">
      <c r="A67" s="31"/>
      <c r="B67" s="31">
        <v>65</v>
      </c>
      <c r="C67" s="32" t="s">
        <v>10</v>
      </c>
      <c r="D67" s="33" t="str">
        <f>LEFT("仙游县枫亭镇联想宾馆",19)</f>
        <v>仙游县枫亭镇联想宾馆</v>
      </c>
      <c r="E67" s="33" t="str">
        <f>LEFT("福建省仙游县枫亭镇蔡襄南街222号",19)</f>
        <v>福建省仙游县枫亭镇蔡襄南街222号</v>
      </c>
      <c r="F67" s="34" t="s">
        <v>75</v>
      </c>
      <c r="G67" s="32" t="s">
        <v>12</v>
      </c>
      <c r="H67" s="32" t="s">
        <v>13</v>
      </c>
    </row>
    <row r="68" ht="20" customHeight="1" spans="1:8">
      <c r="A68" s="31"/>
      <c r="B68" s="31">
        <v>66</v>
      </c>
      <c r="C68" s="32" t="s">
        <v>10</v>
      </c>
      <c r="D68" s="33" t="str">
        <f>LEFT("仙游县枫亭鸿冠商务家庭宾馆",19)</f>
        <v>仙游县枫亭鸿冠商务家庭宾馆</v>
      </c>
      <c r="E68" s="33" t="str">
        <f>LEFT("福建省仙游县枫亭镇枫亭东路249号",19)</f>
        <v>福建省仙游县枫亭镇枫亭东路249号</v>
      </c>
      <c r="F68" s="34" t="s">
        <v>76</v>
      </c>
      <c r="G68" s="32" t="s">
        <v>12</v>
      </c>
      <c r="H68" s="32" t="s">
        <v>13</v>
      </c>
    </row>
    <row r="69" ht="20" customHeight="1" spans="1:8">
      <c r="A69" s="31"/>
      <c r="B69" s="31">
        <v>67</v>
      </c>
      <c r="C69" s="32" t="s">
        <v>10</v>
      </c>
      <c r="D69" s="33" t="str">
        <f>LEFT("仙游县枫亭春枫宾馆",19)</f>
        <v>仙游县枫亭春枫宾馆</v>
      </c>
      <c r="E69" s="33" t="str">
        <f>LEFT("福建省仙游县枫亭镇枫亭东路183号",19)</f>
        <v>福建省仙游县枫亭镇枫亭东路183号</v>
      </c>
      <c r="F69" s="34" t="s">
        <v>77</v>
      </c>
      <c r="G69" s="32" t="s">
        <v>12</v>
      </c>
      <c r="H69" s="32" t="s">
        <v>13</v>
      </c>
    </row>
    <row r="70" ht="20" customHeight="1" spans="1:8">
      <c r="A70" s="31"/>
      <c r="B70" s="31">
        <v>68</v>
      </c>
      <c r="C70" s="32" t="s">
        <v>10</v>
      </c>
      <c r="D70" s="33" t="str">
        <f>LEFT("仙游县枫亭镇南门旅馆",19)</f>
        <v>仙游县枫亭镇南门旅馆</v>
      </c>
      <c r="E70" s="33" t="str">
        <f>LEFT("福建省仙游县枫亭镇枫亭东路338号",19)</f>
        <v>福建省仙游县枫亭镇枫亭东路338号</v>
      </c>
      <c r="F70" s="34" t="s">
        <v>78</v>
      </c>
      <c r="G70" s="32" t="s">
        <v>12</v>
      </c>
      <c r="H70" s="32" t="s">
        <v>13</v>
      </c>
    </row>
    <row r="71" ht="20" customHeight="1" spans="1:8">
      <c r="A71" s="31"/>
      <c r="B71" s="31">
        <v>69</v>
      </c>
      <c r="C71" s="32" t="s">
        <v>10</v>
      </c>
      <c r="D71" s="33" t="str">
        <f>LEFT("仙游县枫亭汉庭商务酒店",19)</f>
        <v>仙游县枫亭汉庭商务酒店</v>
      </c>
      <c r="E71" s="33" t="s">
        <v>79</v>
      </c>
      <c r="F71" s="34" t="s">
        <v>80</v>
      </c>
      <c r="G71" s="32" t="s">
        <v>12</v>
      </c>
      <c r="H71" s="32" t="s">
        <v>13</v>
      </c>
    </row>
    <row r="72" ht="20" customHeight="1" spans="1:8">
      <c r="A72" s="31"/>
      <c r="B72" s="31">
        <v>70</v>
      </c>
      <c r="C72" s="32" t="s">
        <v>10</v>
      </c>
      <c r="D72" s="33" t="str">
        <f>LEFT("仙游枫亭镇公元宾馆",19)</f>
        <v>仙游枫亭镇公元宾馆</v>
      </c>
      <c r="E72" s="33" t="str">
        <f>LEFT("福建省仙游县枫亭镇枫亭东路188号",19)</f>
        <v>福建省仙游县枫亭镇枫亭东路188号</v>
      </c>
      <c r="F72" s="34" t="s">
        <v>81</v>
      </c>
      <c r="G72" s="32" t="s">
        <v>12</v>
      </c>
      <c r="H72" s="32" t="s">
        <v>13</v>
      </c>
    </row>
    <row r="73" ht="20" customHeight="1" spans="1:8">
      <c r="A73" s="31"/>
      <c r="B73" s="31">
        <v>71</v>
      </c>
      <c r="C73" s="32" t="s">
        <v>10</v>
      </c>
      <c r="D73" s="33" t="str">
        <f>LEFT("仙游枫亭皇嘉宾馆",19)</f>
        <v>仙游枫亭皇嘉宾馆</v>
      </c>
      <c r="E73" s="33" t="str">
        <f>LEFT("福建省仙游县枫亭镇枫亭东路432号",19)</f>
        <v>福建省仙游县枫亭镇枫亭东路432号</v>
      </c>
      <c r="F73" s="34" t="s">
        <v>82</v>
      </c>
      <c r="G73" s="32" t="s">
        <v>12</v>
      </c>
      <c r="H73" s="32" t="s">
        <v>13</v>
      </c>
    </row>
    <row r="74" ht="20" customHeight="1" spans="1:8">
      <c r="A74" s="31"/>
      <c r="B74" s="31">
        <v>72</v>
      </c>
      <c r="C74" s="32" t="s">
        <v>10</v>
      </c>
      <c r="D74" s="33" t="str">
        <f>LEFT("仙游县枫亭福中福宾馆",19)</f>
        <v>仙游县枫亭福中福宾馆</v>
      </c>
      <c r="E74" s="33" t="str">
        <f>LEFT("福建省仙游县枫亭镇枫兴路111号",19)</f>
        <v>福建省仙游县枫亭镇枫兴路111号</v>
      </c>
      <c r="F74" s="34"/>
      <c r="G74" s="32" t="s">
        <v>12</v>
      </c>
      <c r="H74" s="32" t="s">
        <v>13</v>
      </c>
    </row>
    <row r="75" ht="20" customHeight="1" spans="1:8">
      <c r="A75" s="31"/>
      <c r="B75" s="31">
        <v>73</v>
      </c>
      <c r="C75" s="32" t="s">
        <v>10</v>
      </c>
      <c r="D75" s="33" t="str">
        <f>LEFT("仙游县榜头镇旺旺宾馆",19)</f>
        <v>仙游县榜头镇旺旺宾馆</v>
      </c>
      <c r="E75" s="33" t="s">
        <v>83</v>
      </c>
      <c r="F75" s="34"/>
      <c r="G75" s="32" t="s">
        <v>12</v>
      </c>
      <c r="H75" s="32" t="s">
        <v>13</v>
      </c>
    </row>
    <row r="76" ht="20" customHeight="1" spans="1:8">
      <c r="A76" s="31"/>
      <c r="B76" s="31">
        <v>74</v>
      </c>
      <c r="C76" s="32" t="s">
        <v>10</v>
      </c>
      <c r="D76" s="33" t="str">
        <f>LEFT("仙游县榜头镇安逸186酒店",19)</f>
        <v>仙游县榜头镇安逸186酒店</v>
      </c>
      <c r="E76" s="33" t="s">
        <v>84</v>
      </c>
      <c r="F76" s="34" t="s">
        <v>85</v>
      </c>
      <c r="G76" s="32" t="s">
        <v>12</v>
      </c>
      <c r="H76" s="32" t="s">
        <v>13</v>
      </c>
    </row>
    <row r="77" ht="20" customHeight="1" spans="1:8">
      <c r="A77" s="31"/>
      <c r="B77" s="31">
        <v>75</v>
      </c>
      <c r="C77" s="32" t="s">
        <v>10</v>
      </c>
      <c r="D77" s="33" t="str">
        <f>LEFT("仙游县榜头镇东南红商务宾馆",19)</f>
        <v>仙游县榜头镇东南红商务宾馆</v>
      </c>
      <c r="E77" s="33" t="str">
        <f>LEFT("福建省仙游县榜头镇紫檀北街15号",19)</f>
        <v>福建省仙游县榜头镇紫檀北街15号</v>
      </c>
      <c r="F77" s="34"/>
      <c r="G77" s="32" t="s">
        <v>12</v>
      </c>
      <c r="H77" s="32" t="s">
        <v>13</v>
      </c>
    </row>
    <row r="78" ht="20" customHeight="1" spans="1:8">
      <c r="A78" s="31"/>
      <c r="B78" s="31">
        <v>76</v>
      </c>
      <c r="C78" s="32" t="s">
        <v>10</v>
      </c>
      <c r="D78" s="33" t="str">
        <f>LEFT("仙游县榜头镇陆陆捌商务宾馆",19)</f>
        <v>仙游县榜头镇陆陆捌商务宾馆</v>
      </c>
      <c r="E78" s="33" t="s">
        <v>86</v>
      </c>
      <c r="F78" s="34"/>
      <c r="G78" s="32" t="s">
        <v>12</v>
      </c>
      <c r="H78" s="32" t="s">
        <v>13</v>
      </c>
    </row>
    <row r="79" ht="20" customHeight="1" spans="1:8">
      <c r="A79" s="31"/>
      <c r="B79" s="31">
        <v>77</v>
      </c>
      <c r="C79" s="32" t="s">
        <v>10</v>
      </c>
      <c r="D79" s="33" t="str">
        <f>LEFT("仙游县榜头益家宾馆",19)</f>
        <v>仙游县榜头益家宾馆</v>
      </c>
      <c r="E79" s="33" t="str">
        <f>LEFT("福建省仙游县榜头镇九鲤中街527号",19)</f>
        <v>福建省仙游县榜头镇九鲤中街527号</v>
      </c>
      <c r="F79" s="34" t="s">
        <v>87</v>
      </c>
      <c r="G79" s="32" t="s">
        <v>12</v>
      </c>
      <c r="H79" s="32" t="s">
        <v>13</v>
      </c>
    </row>
    <row r="80" ht="20" customHeight="1" spans="1:8">
      <c r="A80" s="31"/>
      <c r="B80" s="31">
        <v>78</v>
      </c>
      <c r="C80" s="32" t="s">
        <v>10</v>
      </c>
      <c r="D80" s="33" t="str">
        <f>LEFT("仙游县榜头宾馆",19)</f>
        <v>仙游县榜头宾馆</v>
      </c>
      <c r="E80" s="33" t="str">
        <f>LEFT("福建省仙游县榜头镇九鲤南街52号",19)</f>
        <v>福建省仙游县榜头镇九鲤南街52号</v>
      </c>
      <c r="F80" s="34"/>
      <c r="G80" s="32" t="s">
        <v>12</v>
      </c>
      <c r="H80" s="32" t="s">
        <v>13</v>
      </c>
    </row>
    <row r="81" ht="20" customHeight="1" spans="1:8">
      <c r="A81" s="31"/>
      <c r="B81" s="31">
        <v>79</v>
      </c>
      <c r="C81" s="32" t="s">
        <v>10</v>
      </c>
      <c r="D81" s="33" t="str">
        <f>LEFT("仙游县榜头镇华中宾馆",19)</f>
        <v>仙游县榜头镇华中宾馆</v>
      </c>
      <c r="E81" s="33" t="s">
        <v>88</v>
      </c>
      <c r="F81" s="34"/>
      <c r="G81" s="32" t="s">
        <v>12</v>
      </c>
      <c r="H81" s="32" t="s">
        <v>13</v>
      </c>
    </row>
    <row r="82" ht="20" customHeight="1" spans="1:8">
      <c r="A82" s="31"/>
      <c r="B82" s="31">
        <v>80</v>
      </c>
      <c r="C82" s="32" t="s">
        <v>10</v>
      </c>
      <c r="D82" s="33" t="str">
        <f>LEFT("仙游县榜头镇盼旺宾馆",19)</f>
        <v>仙游县榜头镇盼旺宾馆</v>
      </c>
      <c r="E82" s="33" t="str">
        <f>LEFT("福建省仙游县榜头镇永昌东路433号",19)</f>
        <v>福建省仙游县榜头镇永昌东路433号</v>
      </c>
      <c r="F82" s="34"/>
      <c r="G82" s="32" t="s">
        <v>12</v>
      </c>
      <c r="H82" s="32" t="s">
        <v>13</v>
      </c>
    </row>
    <row r="83" ht="20" customHeight="1" spans="1:8">
      <c r="A83" s="31"/>
      <c r="B83" s="31">
        <v>81</v>
      </c>
      <c r="C83" s="32" t="s">
        <v>10</v>
      </c>
      <c r="D83" s="33" t="str">
        <f>LEFT("仙游县榜头镇亿豪大饭店",19)</f>
        <v>仙游县榜头镇亿豪大饭店</v>
      </c>
      <c r="E83" s="33" t="s">
        <v>89</v>
      </c>
      <c r="F83" s="34"/>
      <c r="G83" s="32" t="s">
        <v>12</v>
      </c>
      <c r="H83" s="32" t="s">
        <v>13</v>
      </c>
    </row>
    <row r="84" ht="20" customHeight="1" spans="1:8">
      <c r="A84" s="31"/>
      <c r="B84" s="31">
        <v>82</v>
      </c>
      <c r="C84" s="32" t="s">
        <v>10</v>
      </c>
      <c r="D84" s="33" t="str">
        <f>LEFT("仙游县榜头镇平平安宾馆",19)</f>
        <v>仙游县榜头镇平平安宾馆</v>
      </c>
      <c r="E84" s="33" t="str">
        <f>LEFT("福建省仙游县榜头镇永昌东路299号",19)</f>
        <v>福建省仙游县榜头镇永昌东路299号</v>
      </c>
      <c r="F84" s="34"/>
      <c r="G84" s="32" t="s">
        <v>12</v>
      </c>
      <c r="H84" s="32" t="s">
        <v>13</v>
      </c>
    </row>
    <row r="85" ht="20" customHeight="1" spans="1:8">
      <c r="A85" s="31"/>
      <c r="B85" s="31">
        <v>83</v>
      </c>
      <c r="C85" s="32" t="s">
        <v>10</v>
      </c>
      <c r="D85" s="33" t="str">
        <f>LEFT("仙游县榜头镇鑫岛宾馆",19)</f>
        <v>仙游县榜头镇鑫岛宾馆</v>
      </c>
      <c r="E85" s="33" t="s">
        <v>90</v>
      </c>
      <c r="F85" s="34"/>
      <c r="G85" s="32" t="s">
        <v>12</v>
      </c>
      <c r="H85" s="32" t="s">
        <v>13</v>
      </c>
    </row>
    <row r="86" ht="20" customHeight="1" spans="1:8">
      <c r="A86" s="31"/>
      <c r="B86" s="31">
        <v>84</v>
      </c>
      <c r="C86" s="32" t="s">
        <v>10</v>
      </c>
      <c r="D86" s="33" t="str">
        <f>LEFT("仙游县榜头镇黄金假日商务酒店",19)</f>
        <v>仙游县榜头镇黄金假日商务酒店</v>
      </c>
      <c r="E86" s="33" t="str">
        <f>LEFT("福建省仙游县榜头镇九仙东路441号",19)</f>
        <v>福建省仙游县榜头镇九仙东路441号</v>
      </c>
      <c r="F86" s="34"/>
      <c r="G86" s="32" t="s">
        <v>12</v>
      </c>
      <c r="H86" s="32" t="s">
        <v>13</v>
      </c>
    </row>
    <row r="87" ht="20" customHeight="1" spans="1:8">
      <c r="A87" s="31"/>
      <c r="B87" s="31">
        <v>85</v>
      </c>
      <c r="C87" s="32" t="s">
        <v>10</v>
      </c>
      <c r="D87" s="33" t="str">
        <f>LEFT("仙游县榜头镇向阳宾馆",19)</f>
        <v>仙游县榜头镇向阳宾馆</v>
      </c>
      <c r="E87" s="33" t="s">
        <v>91</v>
      </c>
      <c r="F87" s="34"/>
      <c r="G87" s="32" t="s">
        <v>12</v>
      </c>
      <c r="H87" s="32" t="s">
        <v>13</v>
      </c>
    </row>
    <row r="88" ht="20" customHeight="1" spans="1:8">
      <c r="A88" s="31"/>
      <c r="B88" s="31">
        <v>86</v>
      </c>
      <c r="C88" s="32" t="s">
        <v>10</v>
      </c>
      <c r="D88" s="33" t="str">
        <f>LEFT("九鲤湖禧梦山庄",19)</f>
        <v>九鲤湖禧梦山庄</v>
      </c>
      <c r="E88" s="33" t="str">
        <f>LEFT("福建省仙游县钟山镇湖亭村九鲤37号",19)</f>
        <v>福建省仙游县钟山镇湖亭村九鲤37号</v>
      </c>
      <c r="F88" s="34"/>
      <c r="G88" s="32" t="s">
        <v>12</v>
      </c>
      <c r="H88" s="32" t="s">
        <v>13</v>
      </c>
    </row>
    <row r="89" ht="20" customHeight="1" spans="1:8">
      <c r="A89" s="31"/>
      <c r="B89" s="31">
        <v>87</v>
      </c>
      <c r="C89" s="32" t="s">
        <v>10</v>
      </c>
      <c r="D89" s="33" t="str">
        <f>LEFT("仙游鑫伟商业管理有限公司",19)</f>
        <v>仙游鑫伟商业管理有限公司</v>
      </c>
      <c r="E89" s="33" t="s">
        <v>92</v>
      </c>
      <c r="F89" s="34"/>
      <c r="G89" s="32" t="s">
        <v>12</v>
      </c>
      <c r="H89" s="32" t="s">
        <v>13</v>
      </c>
    </row>
    <row r="90" ht="20" customHeight="1" spans="1:8">
      <c r="A90" s="31" t="s">
        <v>93</v>
      </c>
      <c r="B90" s="31">
        <v>88</v>
      </c>
      <c r="C90" s="32" t="s">
        <v>10</v>
      </c>
      <c r="D90" s="35" t="s">
        <v>94</v>
      </c>
      <c r="E90" s="36" t="s">
        <v>95</v>
      </c>
      <c r="F90" s="33" t="s">
        <v>96</v>
      </c>
      <c r="G90" s="32" t="s">
        <v>12</v>
      </c>
      <c r="H90" s="32" t="s">
        <v>13</v>
      </c>
    </row>
    <row r="91" ht="20" customHeight="1" spans="1:8">
      <c r="A91" s="31"/>
      <c r="B91" s="31">
        <v>89</v>
      </c>
      <c r="C91" s="32" t="s">
        <v>10</v>
      </c>
      <c r="D91" s="35" t="s">
        <v>97</v>
      </c>
      <c r="E91" s="36" t="s">
        <v>98</v>
      </c>
      <c r="F91" s="33" t="s">
        <v>99</v>
      </c>
      <c r="G91" s="32" t="s">
        <v>12</v>
      </c>
      <c r="H91" s="32" t="s">
        <v>13</v>
      </c>
    </row>
    <row r="92" ht="20" customHeight="1" spans="1:8">
      <c r="A92" s="31"/>
      <c r="B92" s="31">
        <v>90</v>
      </c>
      <c r="C92" s="32" t="s">
        <v>10</v>
      </c>
      <c r="D92" s="35" t="s">
        <v>100</v>
      </c>
      <c r="E92" s="36" t="s">
        <v>101</v>
      </c>
      <c r="F92" s="34" t="s">
        <v>102</v>
      </c>
      <c r="G92" s="32" t="s">
        <v>12</v>
      </c>
      <c r="H92" s="32" t="s">
        <v>13</v>
      </c>
    </row>
    <row r="93" ht="20" customHeight="1" spans="1:8">
      <c r="A93" s="31"/>
      <c r="B93" s="31">
        <v>91</v>
      </c>
      <c r="C93" s="32" t="s">
        <v>10</v>
      </c>
      <c r="D93" s="35" t="s">
        <v>103</v>
      </c>
      <c r="E93" s="36" t="s">
        <v>104</v>
      </c>
      <c r="F93" s="34" t="s">
        <v>105</v>
      </c>
      <c r="G93" s="32" t="s">
        <v>12</v>
      </c>
      <c r="H93" s="32" t="s">
        <v>13</v>
      </c>
    </row>
    <row r="94" ht="20" customHeight="1" spans="1:8">
      <c r="A94" s="31"/>
      <c r="B94" s="31">
        <v>92</v>
      </c>
      <c r="C94" s="32" t="s">
        <v>10</v>
      </c>
      <c r="D94" s="35" t="s">
        <v>106</v>
      </c>
      <c r="E94" s="36" t="s">
        <v>107</v>
      </c>
      <c r="F94" s="34" t="s">
        <v>108</v>
      </c>
      <c r="G94" s="32" t="s">
        <v>12</v>
      </c>
      <c r="H94" s="32" t="s">
        <v>13</v>
      </c>
    </row>
    <row r="95" ht="20" customHeight="1" spans="1:8">
      <c r="A95" s="31"/>
      <c r="B95" s="31">
        <v>93</v>
      </c>
      <c r="C95" s="32" t="s">
        <v>10</v>
      </c>
      <c r="D95" s="35" t="s">
        <v>109</v>
      </c>
      <c r="E95" s="36" t="s">
        <v>110</v>
      </c>
      <c r="F95" s="34" t="s">
        <v>111</v>
      </c>
      <c r="G95" s="32" t="s">
        <v>12</v>
      </c>
      <c r="H95" s="32" t="s">
        <v>13</v>
      </c>
    </row>
    <row r="96" ht="20" customHeight="1" spans="1:8">
      <c r="A96" s="31"/>
      <c r="B96" s="31">
        <v>94</v>
      </c>
      <c r="C96" s="32" t="s">
        <v>10</v>
      </c>
      <c r="D96" s="35" t="s">
        <v>112</v>
      </c>
      <c r="E96" s="36" t="s">
        <v>113</v>
      </c>
      <c r="F96" s="34" t="s">
        <v>114</v>
      </c>
      <c r="G96" s="32" t="s">
        <v>12</v>
      </c>
      <c r="H96" s="32" t="s">
        <v>13</v>
      </c>
    </row>
    <row r="97" ht="20" customHeight="1" spans="1:8">
      <c r="A97" s="31"/>
      <c r="B97" s="31">
        <v>95</v>
      </c>
      <c r="C97" s="32" t="s">
        <v>10</v>
      </c>
      <c r="D97" s="35" t="s">
        <v>115</v>
      </c>
      <c r="E97" s="36" t="s">
        <v>116</v>
      </c>
      <c r="F97" s="34" t="s">
        <v>117</v>
      </c>
      <c r="G97" s="32" t="s">
        <v>12</v>
      </c>
      <c r="H97" s="32" t="s">
        <v>13</v>
      </c>
    </row>
    <row r="98" ht="20" customHeight="1" spans="1:8">
      <c r="A98" s="31"/>
      <c r="B98" s="31">
        <v>96</v>
      </c>
      <c r="C98" s="32" t="s">
        <v>10</v>
      </c>
      <c r="D98" s="35" t="s">
        <v>118</v>
      </c>
      <c r="E98" s="36" t="s">
        <v>119</v>
      </c>
      <c r="F98" s="34" t="s">
        <v>120</v>
      </c>
      <c r="G98" s="32" t="s">
        <v>12</v>
      </c>
      <c r="H98" s="32" t="s">
        <v>13</v>
      </c>
    </row>
    <row r="99" ht="20" customHeight="1" spans="1:8">
      <c r="A99" s="31"/>
      <c r="B99" s="31">
        <v>97</v>
      </c>
      <c r="C99" s="32" t="s">
        <v>10</v>
      </c>
      <c r="D99" s="35" t="s">
        <v>121</v>
      </c>
      <c r="E99" s="36" t="s">
        <v>122</v>
      </c>
      <c r="F99" s="34" t="s">
        <v>123</v>
      </c>
      <c r="G99" s="32" t="s">
        <v>50</v>
      </c>
      <c r="H99" s="32" t="s">
        <v>13</v>
      </c>
    </row>
    <row r="100" ht="20" customHeight="1" spans="1:8">
      <c r="A100" s="31"/>
      <c r="B100" s="31">
        <v>98</v>
      </c>
      <c r="C100" s="32" t="s">
        <v>10</v>
      </c>
      <c r="D100" s="35" t="s">
        <v>124</v>
      </c>
      <c r="E100" s="36" t="s">
        <v>125</v>
      </c>
      <c r="F100" s="34" t="s">
        <v>126</v>
      </c>
      <c r="G100" s="32" t="s">
        <v>12</v>
      </c>
      <c r="H100" s="32" t="s">
        <v>13</v>
      </c>
    </row>
    <row r="101" ht="20" customHeight="1" spans="1:8">
      <c r="A101" s="31"/>
      <c r="B101" s="31">
        <v>99</v>
      </c>
      <c r="C101" s="32" t="s">
        <v>10</v>
      </c>
      <c r="D101" s="35" t="s">
        <v>127</v>
      </c>
      <c r="E101" s="36" t="s">
        <v>128</v>
      </c>
      <c r="F101" s="34" t="s">
        <v>129</v>
      </c>
      <c r="G101" s="32" t="s">
        <v>12</v>
      </c>
      <c r="H101" s="32" t="s">
        <v>13</v>
      </c>
    </row>
    <row r="102" ht="20" customHeight="1" spans="1:8">
      <c r="A102" s="31"/>
      <c r="B102" s="31">
        <v>100</v>
      </c>
      <c r="C102" s="32" t="s">
        <v>10</v>
      </c>
      <c r="D102" s="35" t="s">
        <v>130</v>
      </c>
      <c r="E102" s="36" t="s">
        <v>131</v>
      </c>
      <c r="F102" s="34" t="s">
        <v>132</v>
      </c>
      <c r="G102" s="32" t="s">
        <v>12</v>
      </c>
      <c r="H102" s="32" t="s">
        <v>13</v>
      </c>
    </row>
    <row r="103" ht="20" customHeight="1" spans="1:8">
      <c r="A103" s="31"/>
      <c r="B103" s="31">
        <v>101</v>
      </c>
      <c r="C103" s="32" t="s">
        <v>10</v>
      </c>
      <c r="D103" s="35" t="s">
        <v>133</v>
      </c>
      <c r="E103" s="36" t="s">
        <v>134</v>
      </c>
      <c r="F103" s="34" t="s">
        <v>135</v>
      </c>
      <c r="G103" s="32" t="s">
        <v>12</v>
      </c>
      <c r="H103" s="32" t="s">
        <v>13</v>
      </c>
    </row>
    <row r="104" ht="20" customHeight="1" spans="1:8">
      <c r="A104" s="31"/>
      <c r="B104" s="31">
        <v>102</v>
      </c>
      <c r="C104" s="32" t="s">
        <v>10</v>
      </c>
      <c r="D104" s="35" t="s">
        <v>136</v>
      </c>
      <c r="E104" s="36" t="s">
        <v>137</v>
      </c>
      <c r="F104" s="34" t="s">
        <v>138</v>
      </c>
      <c r="G104" s="32" t="s">
        <v>12</v>
      </c>
      <c r="H104" s="32" t="s">
        <v>13</v>
      </c>
    </row>
    <row r="105" ht="20" customHeight="1" spans="1:8">
      <c r="A105" s="31"/>
      <c r="B105" s="31">
        <v>103</v>
      </c>
      <c r="C105" s="32" t="s">
        <v>10</v>
      </c>
      <c r="D105" s="35" t="s">
        <v>139</v>
      </c>
      <c r="E105" s="36" t="s">
        <v>140</v>
      </c>
      <c r="F105" s="34"/>
      <c r="G105" s="32" t="s">
        <v>12</v>
      </c>
      <c r="H105" s="32" t="s">
        <v>13</v>
      </c>
    </row>
    <row r="106" ht="20" customHeight="1" spans="1:8">
      <c r="A106" s="31"/>
      <c r="B106" s="31">
        <v>104</v>
      </c>
      <c r="C106" s="32" t="s">
        <v>10</v>
      </c>
      <c r="D106" s="35" t="s">
        <v>141</v>
      </c>
      <c r="E106" s="36" t="s">
        <v>142</v>
      </c>
      <c r="F106" s="34"/>
      <c r="G106" s="32" t="s">
        <v>12</v>
      </c>
      <c r="H106" s="32" t="s">
        <v>13</v>
      </c>
    </row>
    <row r="107" ht="20" customHeight="1" spans="1:8">
      <c r="A107" s="31"/>
      <c r="B107" s="31">
        <v>105</v>
      </c>
      <c r="C107" s="32" t="s">
        <v>10</v>
      </c>
      <c r="D107" s="35" t="s">
        <v>40</v>
      </c>
      <c r="E107" s="36" t="s">
        <v>143</v>
      </c>
      <c r="F107" s="34"/>
      <c r="G107" s="32" t="s">
        <v>12</v>
      </c>
      <c r="H107" s="32" t="s">
        <v>13</v>
      </c>
    </row>
    <row r="108" ht="20" customHeight="1" spans="1:8">
      <c r="A108" s="31"/>
      <c r="B108" s="31">
        <v>106</v>
      </c>
      <c r="C108" s="32" t="s">
        <v>10</v>
      </c>
      <c r="D108" s="35" t="s">
        <v>37</v>
      </c>
      <c r="E108" s="36" t="s">
        <v>144</v>
      </c>
      <c r="F108" s="34"/>
      <c r="G108" s="32" t="s">
        <v>12</v>
      </c>
      <c r="H108" s="32" t="s">
        <v>13</v>
      </c>
    </row>
    <row r="109" ht="20" customHeight="1" spans="1:8">
      <c r="A109" s="31"/>
      <c r="B109" s="31">
        <v>107</v>
      </c>
      <c r="C109" s="32" t="s">
        <v>10</v>
      </c>
      <c r="D109" s="35" t="s">
        <v>145</v>
      </c>
      <c r="E109" s="36" t="s">
        <v>146</v>
      </c>
      <c r="F109" s="34"/>
      <c r="G109" s="32" t="s">
        <v>12</v>
      </c>
      <c r="H109" s="32" t="s">
        <v>13</v>
      </c>
    </row>
    <row r="110" ht="20" customHeight="1" spans="1:8">
      <c r="A110" s="31"/>
      <c r="B110" s="31">
        <v>108</v>
      </c>
      <c r="C110" s="32" t="s">
        <v>10</v>
      </c>
      <c r="D110" s="35" t="s">
        <v>147</v>
      </c>
      <c r="E110" s="36" t="s">
        <v>148</v>
      </c>
      <c r="F110" s="34" t="s">
        <v>149</v>
      </c>
      <c r="G110" s="32" t="s">
        <v>12</v>
      </c>
      <c r="H110" s="32" t="s">
        <v>13</v>
      </c>
    </row>
    <row r="111" ht="20" customHeight="1" spans="1:8">
      <c r="A111" s="31"/>
      <c r="B111" s="31">
        <v>109</v>
      </c>
      <c r="C111" s="32" t="s">
        <v>10</v>
      </c>
      <c r="D111" s="35" t="s">
        <v>150</v>
      </c>
      <c r="E111" s="36" t="s">
        <v>151</v>
      </c>
      <c r="F111" s="34" t="s">
        <v>152</v>
      </c>
      <c r="G111" s="32" t="s">
        <v>12</v>
      </c>
      <c r="H111" s="32" t="s">
        <v>13</v>
      </c>
    </row>
    <row r="112" ht="20" customHeight="1" spans="1:8">
      <c r="A112" s="31"/>
      <c r="B112" s="31">
        <v>110</v>
      </c>
      <c r="C112" s="32" t="s">
        <v>10</v>
      </c>
      <c r="D112" s="35" t="s">
        <v>153</v>
      </c>
      <c r="E112" s="36" t="s">
        <v>154</v>
      </c>
      <c r="F112" s="34" t="s">
        <v>155</v>
      </c>
      <c r="G112" s="32" t="s">
        <v>12</v>
      </c>
      <c r="H112" s="32" t="s">
        <v>13</v>
      </c>
    </row>
    <row r="113" ht="20" customHeight="1" spans="1:8">
      <c r="A113" s="31"/>
      <c r="B113" s="31">
        <v>111</v>
      </c>
      <c r="C113" s="32" t="s">
        <v>10</v>
      </c>
      <c r="D113" s="35" t="s">
        <v>156</v>
      </c>
      <c r="E113" s="36" t="s">
        <v>157</v>
      </c>
      <c r="F113" s="34" t="s">
        <v>158</v>
      </c>
      <c r="G113" s="32" t="s">
        <v>12</v>
      </c>
      <c r="H113" s="32" t="s">
        <v>13</v>
      </c>
    </row>
    <row r="114" ht="20" customHeight="1" spans="1:8">
      <c r="A114" s="31"/>
      <c r="B114" s="31">
        <v>112</v>
      </c>
      <c r="C114" s="32" t="s">
        <v>10</v>
      </c>
      <c r="D114" s="35" t="s">
        <v>159</v>
      </c>
      <c r="E114" s="36" t="s">
        <v>160</v>
      </c>
      <c r="F114" s="34" t="s">
        <v>161</v>
      </c>
      <c r="G114" s="32" t="s">
        <v>12</v>
      </c>
      <c r="H114" s="32" t="s">
        <v>13</v>
      </c>
    </row>
    <row r="115" ht="20" customHeight="1" spans="1:8">
      <c r="A115" s="31"/>
      <c r="B115" s="31">
        <v>113</v>
      </c>
      <c r="C115" s="32" t="s">
        <v>10</v>
      </c>
      <c r="D115" s="33" t="str">
        <f>LEFT("仙游县枫亭名都足浴城(扬州足浴城）",19)</f>
        <v>仙游县枫亭名都足浴城(扬州足浴城）</v>
      </c>
      <c r="E115" s="33" t="s">
        <v>162</v>
      </c>
      <c r="F115" s="34" t="s">
        <v>163</v>
      </c>
      <c r="G115" s="32" t="s">
        <v>12</v>
      </c>
      <c r="H115" s="32" t="s">
        <v>13</v>
      </c>
    </row>
    <row r="116" ht="20" customHeight="1" spans="1:8">
      <c r="A116" s="31"/>
      <c r="B116" s="31">
        <v>114</v>
      </c>
      <c r="C116" s="32" t="s">
        <v>10</v>
      </c>
      <c r="D116" s="33" t="str">
        <f>LEFT("仙游县名都足浴城有限公司",19)</f>
        <v>仙游县名都足浴城有限公司</v>
      </c>
      <c r="E116" s="33" t="str">
        <f>LEFT("福建省仙游县枫亭镇枫江南街166号",19)</f>
        <v>福建省仙游县枫亭镇枫江南街166号</v>
      </c>
      <c r="F116" s="34" t="s">
        <v>164</v>
      </c>
      <c r="G116" s="32" t="s">
        <v>12</v>
      </c>
      <c r="H116" s="32" t="s">
        <v>13</v>
      </c>
    </row>
    <row r="117" ht="20" customHeight="1" spans="1:8">
      <c r="A117" s="31"/>
      <c r="B117" s="31">
        <v>115</v>
      </c>
      <c r="C117" s="32" t="s">
        <v>10</v>
      </c>
      <c r="D117" s="33" t="str">
        <f>LEFT("仙游县鲤城沁园春足浴店",19)</f>
        <v>仙游县鲤城沁园春足浴店</v>
      </c>
      <c r="E117" s="33" t="str">
        <f>LEFT("福建省仙游县鲤城街道燕顶路356号",19)</f>
        <v>福建省仙游县鲤城街道燕顶路356号</v>
      </c>
      <c r="F117" s="34" t="s">
        <v>165</v>
      </c>
      <c r="G117" s="32" t="s">
        <v>12</v>
      </c>
      <c r="H117" s="32" t="s">
        <v>13</v>
      </c>
    </row>
    <row r="118" ht="20" customHeight="1" spans="1:8">
      <c r="A118" s="31"/>
      <c r="B118" s="31">
        <v>116</v>
      </c>
      <c r="C118" s="32" t="s">
        <v>10</v>
      </c>
      <c r="D118" s="33" t="str">
        <f>LEFT("福建煌家健身有限公司煌家洪桥水汇",19)</f>
        <v>福建煌家健身有限公司煌家洪桥水汇</v>
      </c>
      <c r="E118" s="33" t="str">
        <f>LEFT("福建省仙游县鲤城街道南大路330号",19)</f>
        <v>福建省仙游县鲤城街道南大路330号</v>
      </c>
      <c r="F118" s="34" t="s">
        <v>166</v>
      </c>
      <c r="G118" s="32" t="s">
        <v>12</v>
      </c>
      <c r="H118" s="32" t="s">
        <v>13</v>
      </c>
    </row>
    <row r="119" ht="20" customHeight="1" spans="1:8">
      <c r="A119" s="31"/>
      <c r="B119" s="31">
        <v>117</v>
      </c>
      <c r="C119" s="32" t="s">
        <v>10</v>
      </c>
      <c r="D119" s="33" t="str">
        <f>LEFT("仙游县煌家之尊足浴城有限公司",19)</f>
        <v>仙游县煌家之尊足浴城有限公司</v>
      </c>
      <c r="E119" s="33" t="s">
        <v>167</v>
      </c>
      <c r="F119" s="34" t="s">
        <v>168</v>
      </c>
      <c r="G119" s="32" t="s">
        <v>12</v>
      </c>
      <c r="H119" s="32" t="s">
        <v>13</v>
      </c>
    </row>
    <row r="120" ht="20" customHeight="1" spans="1:8">
      <c r="A120" s="31"/>
      <c r="B120" s="31">
        <v>118</v>
      </c>
      <c r="C120" s="32" t="s">
        <v>10</v>
      </c>
      <c r="D120" s="33" t="str">
        <f>LEFT("仙游县鲤南仙足乐足浴城",19)</f>
        <v>仙游县鲤南仙足乐足浴城</v>
      </c>
      <c r="E120" s="33" t="s">
        <v>169</v>
      </c>
      <c r="F120" s="34"/>
      <c r="G120" s="32" t="s">
        <v>12</v>
      </c>
      <c r="H120" s="32" t="s">
        <v>13</v>
      </c>
    </row>
    <row r="121" ht="20" customHeight="1" spans="1:8">
      <c r="A121" s="31"/>
      <c r="B121" s="31">
        <v>119</v>
      </c>
      <c r="C121" s="32" t="s">
        <v>10</v>
      </c>
      <c r="D121" s="33" t="str">
        <f>LEFT("仙游县鲤南皇族足浴城",19)</f>
        <v>仙游县鲤南皇族足浴城</v>
      </c>
      <c r="E121" s="33" t="str">
        <f>LEFT("福建省仙游县鲤南镇兴仙东路599号",19)</f>
        <v>福建省仙游县鲤南镇兴仙东路599号</v>
      </c>
      <c r="F121" s="34" t="s">
        <v>170</v>
      </c>
      <c r="G121" s="32" t="s">
        <v>12</v>
      </c>
      <c r="H121" s="32" t="s">
        <v>13</v>
      </c>
    </row>
    <row r="122" ht="20" customHeight="1" spans="1:8">
      <c r="A122" s="31"/>
      <c r="B122" s="31">
        <v>120</v>
      </c>
      <c r="C122" s="32" t="s">
        <v>10</v>
      </c>
      <c r="D122" s="33" t="str">
        <f>LEFT("仙游县郊尾南洋娱乐城",19)</f>
        <v>仙游县郊尾南洋娱乐城</v>
      </c>
      <c r="E122" s="33" t="str">
        <f>LEFT("福建省仙游县郊尾镇梅园街505-8号",19)</f>
        <v>福建省仙游县郊尾镇梅园街505-8号</v>
      </c>
      <c r="F122" s="34" t="s">
        <v>171</v>
      </c>
      <c r="G122" s="32" t="s">
        <v>12</v>
      </c>
      <c r="H122" s="32" t="s">
        <v>13</v>
      </c>
    </row>
    <row r="123" ht="20" customHeight="1" spans="1:8">
      <c r="A123" s="31" t="s">
        <v>172</v>
      </c>
      <c r="B123" s="31">
        <v>121</v>
      </c>
      <c r="C123" s="32" t="s">
        <v>10</v>
      </c>
      <c r="D123" s="33" t="s">
        <v>173</v>
      </c>
      <c r="E123" s="33" t="s">
        <v>174</v>
      </c>
      <c r="F123" s="34"/>
      <c r="G123" s="32" t="s">
        <v>12</v>
      </c>
      <c r="H123" s="32" t="s">
        <v>13</v>
      </c>
    </row>
    <row r="124" ht="20" customHeight="1" spans="1:8">
      <c r="A124" s="31"/>
      <c r="B124" s="31">
        <v>122</v>
      </c>
      <c r="C124" s="32" t="s">
        <v>10</v>
      </c>
      <c r="D124" s="33" t="s">
        <v>175</v>
      </c>
      <c r="E124" s="33" t="s">
        <v>176</v>
      </c>
      <c r="F124" s="34"/>
      <c r="G124" s="32" t="s">
        <v>12</v>
      </c>
      <c r="H124" s="32" t="s">
        <v>13</v>
      </c>
    </row>
    <row r="125" ht="20" customHeight="1" spans="1:8">
      <c r="A125" s="31"/>
      <c r="B125" s="31">
        <v>123</v>
      </c>
      <c r="C125" s="32" t="s">
        <v>10</v>
      </c>
      <c r="D125" s="33" t="s">
        <v>177</v>
      </c>
      <c r="E125" s="33" t="s">
        <v>178</v>
      </c>
      <c r="F125" s="49" t="s">
        <v>179</v>
      </c>
      <c r="G125" s="32" t="s">
        <v>12</v>
      </c>
      <c r="H125" s="32" t="s">
        <v>13</v>
      </c>
    </row>
    <row r="126" ht="20" customHeight="1" spans="1:8">
      <c r="A126" s="31"/>
      <c r="B126" s="31">
        <v>124</v>
      </c>
      <c r="C126" s="32" t="s">
        <v>10</v>
      </c>
      <c r="D126" s="33" t="s">
        <v>180</v>
      </c>
      <c r="E126" s="33" t="s">
        <v>181</v>
      </c>
      <c r="F126" s="34"/>
      <c r="G126" s="32" t="s">
        <v>12</v>
      </c>
      <c r="H126" s="32" t="s">
        <v>13</v>
      </c>
    </row>
    <row r="127" ht="20" customHeight="1" spans="1:8">
      <c r="A127" s="31"/>
      <c r="B127" s="31">
        <v>125</v>
      </c>
      <c r="C127" s="32" t="s">
        <v>10</v>
      </c>
      <c r="D127" s="33" t="s">
        <v>182</v>
      </c>
      <c r="E127" s="33" t="s">
        <v>183</v>
      </c>
      <c r="F127" s="34"/>
      <c r="G127" s="32" t="s">
        <v>12</v>
      </c>
      <c r="H127" s="32" t="s">
        <v>13</v>
      </c>
    </row>
    <row r="128" ht="20" customHeight="1" spans="1:8">
      <c r="A128" s="31"/>
      <c r="B128" s="31">
        <v>126</v>
      </c>
      <c r="C128" s="32" t="s">
        <v>10</v>
      </c>
      <c r="D128" s="33" t="s">
        <v>184</v>
      </c>
      <c r="E128" s="33" t="s">
        <v>185</v>
      </c>
      <c r="F128" s="34" t="s">
        <v>186</v>
      </c>
      <c r="G128" s="32" t="s">
        <v>12</v>
      </c>
      <c r="H128" s="32" t="s">
        <v>13</v>
      </c>
    </row>
    <row r="129" ht="20" customHeight="1" spans="1:8">
      <c r="A129" s="31"/>
      <c r="B129" s="31">
        <v>127</v>
      </c>
      <c r="C129" s="32" t="s">
        <v>10</v>
      </c>
      <c r="D129" s="33" t="s">
        <v>187</v>
      </c>
      <c r="E129" s="33" t="s">
        <v>188</v>
      </c>
      <c r="F129" s="34"/>
      <c r="G129" s="32" t="s">
        <v>12</v>
      </c>
      <c r="H129" s="32" t="s">
        <v>13</v>
      </c>
    </row>
    <row r="130" ht="20" customHeight="1" spans="1:8">
      <c r="A130" s="31"/>
      <c r="B130" s="31">
        <v>128</v>
      </c>
      <c r="C130" s="32" t="s">
        <v>10</v>
      </c>
      <c r="D130" s="33" t="s">
        <v>189</v>
      </c>
      <c r="E130" s="33" t="s">
        <v>190</v>
      </c>
      <c r="F130" s="34"/>
      <c r="G130" s="32" t="s">
        <v>12</v>
      </c>
      <c r="H130" s="32" t="s">
        <v>13</v>
      </c>
    </row>
    <row r="131" ht="20" customHeight="1" spans="1:8">
      <c r="A131" s="31"/>
      <c r="B131" s="31">
        <v>129</v>
      </c>
      <c r="C131" s="32" t="s">
        <v>10</v>
      </c>
      <c r="D131" s="33" t="s">
        <v>191</v>
      </c>
      <c r="E131" s="33" t="s">
        <v>192</v>
      </c>
      <c r="F131" s="34"/>
      <c r="G131" s="32" t="s">
        <v>12</v>
      </c>
      <c r="H131" s="32" t="s">
        <v>13</v>
      </c>
    </row>
    <row r="132" ht="20" customHeight="1" spans="1:8">
      <c r="A132" s="31"/>
      <c r="B132" s="31">
        <v>130</v>
      </c>
      <c r="C132" s="32" t="s">
        <v>10</v>
      </c>
      <c r="D132" s="33" t="s">
        <v>193</v>
      </c>
      <c r="E132" s="33" t="s">
        <v>194</v>
      </c>
      <c r="F132" s="34" t="s">
        <v>195</v>
      </c>
      <c r="G132" s="32" t="s">
        <v>12</v>
      </c>
      <c r="H132" s="32" t="s">
        <v>13</v>
      </c>
    </row>
    <row r="133" ht="20" customHeight="1" spans="1:8">
      <c r="A133" s="31"/>
      <c r="B133" s="31">
        <v>131</v>
      </c>
      <c r="C133" s="32" t="s">
        <v>10</v>
      </c>
      <c r="D133" s="33" t="s">
        <v>196</v>
      </c>
      <c r="E133" s="33" t="s">
        <v>197</v>
      </c>
      <c r="F133" s="34" t="s">
        <v>198</v>
      </c>
      <c r="G133" s="32" t="s">
        <v>12</v>
      </c>
      <c r="H133" s="32" t="s">
        <v>13</v>
      </c>
    </row>
    <row r="134" ht="20" customHeight="1" spans="1:8">
      <c r="A134" s="31"/>
      <c r="B134" s="31">
        <v>132</v>
      </c>
      <c r="C134" s="32" t="s">
        <v>10</v>
      </c>
      <c r="D134" s="33" t="s">
        <v>199</v>
      </c>
      <c r="E134" s="33" t="s">
        <v>200</v>
      </c>
      <c r="F134" s="34"/>
      <c r="G134" s="32" t="s">
        <v>12</v>
      </c>
      <c r="H134" s="32" t="s">
        <v>13</v>
      </c>
    </row>
    <row r="135" ht="20" customHeight="1" spans="1:8">
      <c r="A135" s="31"/>
      <c r="B135" s="31">
        <v>133</v>
      </c>
      <c r="C135" s="32" t="s">
        <v>10</v>
      </c>
      <c r="D135" s="33" t="s">
        <v>201</v>
      </c>
      <c r="E135" s="33" t="s">
        <v>202</v>
      </c>
      <c r="F135" s="34"/>
      <c r="G135" s="32" t="s">
        <v>12</v>
      </c>
      <c r="H135" s="32" t="s">
        <v>13</v>
      </c>
    </row>
    <row r="136" ht="20" customHeight="1" spans="1:8">
      <c r="A136" s="31" t="s">
        <v>203</v>
      </c>
      <c r="B136" s="31">
        <v>134</v>
      </c>
      <c r="C136" s="32" t="s">
        <v>10</v>
      </c>
      <c r="D136" s="33" t="s">
        <v>204</v>
      </c>
      <c r="E136" s="33" t="s">
        <v>205</v>
      </c>
      <c r="F136" s="34"/>
      <c r="G136" s="32" t="s">
        <v>12</v>
      </c>
      <c r="H136" s="32" t="s">
        <v>13</v>
      </c>
    </row>
    <row r="137" ht="20" customHeight="1" spans="1:8">
      <c r="A137" s="31"/>
      <c r="B137" s="31">
        <v>135</v>
      </c>
      <c r="C137" s="32" t="s">
        <v>10</v>
      </c>
      <c r="D137" s="33" t="s">
        <v>206</v>
      </c>
      <c r="E137" s="33" t="s">
        <v>207</v>
      </c>
      <c r="F137" s="34" t="s">
        <v>208</v>
      </c>
      <c r="G137" s="32" t="s">
        <v>12</v>
      </c>
      <c r="H137" s="32" t="s">
        <v>13</v>
      </c>
    </row>
    <row r="138" ht="20" customHeight="1" spans="1:9">
      <c r="A138" s="37" t="s">
        <v>209</v>
      </c>
      <c r="B138" s="31">
        <v>136</v>
      </c>
      <c r="C138" s="32" t="s">
        <v>10</v>
      </c>
      <c r="D138" s="34" t="s">
        <v>210</v>
      </c>
      <c r="E138" s="33" t="s">
        <v>211</v>
      </c>
      <c r="F138" s="34"/>
      <c r="G138" s="32" t="s">
        <v>12</v>
      </c>
      <c r="H138" s="32" t="s">
        <v>13</v>
      </c>
      <c r="I138" s="43"/>
    </row>
    <row r="139" ht="20" customHeight="1" spans="1:9">
      <c r="A139" s="31" t="s">
        <v>212</v>
      </c>
      <c r="B139" s="31">
        <v>137</v>
      </c>
      <c r="C139" s="32" t="s">
        <v>10</v>
      </c>
      <c r="D139" s="33" t="s">
        <v>213</v>
      </c>
      <c r="E139" s="33" t="s">
        <v>214</v>
      </c>
      <c r="F139" s="34" t="s">
        <v>215</v>
      </c>
      <c r="G139" s="32" t="s">
        <v>12</v>
      </c>
      <c r="H139" s="32" t="s">
        <v>13</v>
      </c>
      <c r="I139" s="44"/>
    </row>
    <row r="140" ht="20" customHeight="1" spans="1:9">
      <c r="A140" s="31"/>
      <c r="B140" s="31">
        <v>138</v>
      </c>
      <c r="C140" s="32" t="s">
        <v>10</v>
      </c>
      <c r="D140" s="33" t="s">
        <v>216</v>
      </c>
      <c r="E140" s="33" t="s">
        <v>217</v>
      </c>
      <c r="F140" s="34"/>
      <c r="G140" s="32" t="s">
        <v>12</v>
      </c>
      <c r="H140" s="32" t="s">
        <v>13</v>
      </c>
      <c r="I140" s="44"/>
    </row>
    <row r="141" ht="20" customHeight="1" spans="1:8">
      <c r="A141" s="31" t="s">
        <v>218</v>
      </c>
      <c r="B141" s="31">
        <v>139</v>
      </c>
      <c r="C141" s="32" t="s">
        <v>10</v>
      </c>
      <c r="D141" s="33" t="s">
        <v>219</v>
      </c>
      <c r="E141" s="33" t="s">
        <v>220</v>
      </c>
      <c r="F141" s="34"/>
      <c r="G141" s="32" t="s">
        <v>12</v>
      </c>
      <c r="H141" s="32" t="s">
        <v>13</v>
      </c>
    </row>
    <row r="142" ht="20" customHeight="1" spans="1:8">
      <c r="A142" s="31"/>
      <c r="B142" s="31">
        <v>140</v>
      </c>
      <c r="C142" s="32" t="s">
        <v>10</v>
      </c>
      <c r="D142" s="33" t="s">
        <v>221</v>
      </c>
      <c r="E142" s="33" t="s">
        <v>178</v>
      </c>
      <c r="F142" s="34"/>
      <c r="G142" s="32" t="s">
        <v>12</v>
      </c>
      <c r="H142" s="32" t="s">
        <v>13</v>
      </c>
    </row>
    <row r="143" ht="20" customHeight="1" spans="1:8">
      <c r="A143" s="31"/>
      <c r="B143" s="31">
        <v>141</v>
      </c>
      <c r="C143" s="32" t="s">
        <v>10</v>
      </c>
      <c r="D143" s="33" t="s">
        <v>222</v>
      </c>
      <c r="E143" s="33" t="s">
        <v>223</v>
      </c>
      <c r="F143" s="34"/>
      <c r="G143" s="32" t="s">
        <v>12</v>
      </c>
      <c r="H143" s="32" t="s">
        <v>13</v>
      </c>
    </row>
    <row r="144" ht="20" customHeight="1" spans="1:8">
      <c r="A144" s="31"/>
      <c r="B144" s="31">
        <v>142</v>
      </c>
      <c r="C144" s="32" t="s">
        <v>10</v>
      </c>
      <c r="D144" s="33" t="s">
        <v>224</v>
      </c>
      <c r="E144" s="33" t="s">
        <v>225</v>
      </c>
      <c r="F144" s="34"/>
      <c r="G144" s="32" t="s">
        <v>12</v>
      </c>
      <c r="H144" s="32" t="s">
        <v>13</v>
      </c>
    </row>
    <row r="145" ht="20" customHeight="1" spans="1:8">
      <c r="A145" s="31"/>
      <c r="B145" s="31">
        <v>143</v>
      </c>
      <c r="C145" s="32" t="s">
        <v>10</v>
      </c>
      <c r="D145" s="33" t="s">
        <v>226</v>
      </c>
      <c r="E145" s="33" t="s">
        <v>227</v>
      </c>
      <c r="F145" s="34"/>
      <c r="G145" s="32" t="s">
        <v>12</v>
      </c>
      <c r="H145" s="32" t="s">
        <v>13</v>
      </c>
    </row>
    <row r="146" ht="20" customHeight="1" spans="1:8">
      <c r="A146" s="31"/>
      <c r="B146" s="31">
        <v>144</v>
      </c>
      <c r="C146" s="32" t="s">
        <v>10</v>
      </c>
      <c r="D146" s="33" t="s">
        <v>228</v>
      </c>
      <c r="E146" s="33" t="s">
        <v>229</v>
      </c>
      <c r="F146" s="34"/>
      <c r="G146" s="32" t="s">
        <v>12</v>
      </c>
      <c r="H146" s="32" t="s">
        <v>13</v>
      </c>
    </row>
    <row r="147" ht="20" customHeight="1" spans="1:8">
      <c r="A147" s="31"/>
      <c r="B147" s="31">
        <v>145</v>
      </c>
      <c r="C147" s="32" t="s">
        <v>10</v>
      </c>
      <c r="D147" s="38" t="s">
        <v>230</v>
      </c>
      <c r="E147" s="38" t="s">
        <v>231</v>
      </c>
      <c r="F147" s="38"/>
      <c r="G147" s="32" t="s">
        <v>12</v>
      </c>
      <c r="H147" s="32" t="s">
        <v>13</v>
      </c>
    </row>
    <row r="148" ht="20" customHeight="1" spans="1:8">
      <c r="A148" s="31" t="s">
        <v>232</v>
      </c>
      <c r="B148" s="31">
        <v>146</v>
      </c>
      <c r="C148" s="32" t="s">
        <v>10</v>
      </c>
      <c r="D148" s="33" t="s">
        <v>233</v>
      </c>
      <c r="E148" s="33" t="s">
        <v>234</v>
      </c>
      <c r="F148" s="33" t="s">
        <v>235</v>
      </c>
      <c r="G148" s="32" t="s">
        <v>12</v>
      </c>
      <c r="H148" s="32" t="s">
        <v>13</v>
      </c>
    </row>
    <row r="149" ht="20" customHeight="1" spans="1:8">
      <c r="A149" s="31"/>
      <c r="B149" s="31">
        <v>147</v>
      </c>
      <c r="C149" s="32" t="s">
        <v>10</v>
      </c>
      <c r="D149" s="33" t="s">
        <v>236</v>
      </c>
      <c r="E149" s="33" t="s">
        <v>237</v>
      </c>
      <c r="F149" s="33">
        <v>15556083</v>
      </c>
      <c r="G149" s="32" t="s">
        <v>12</v>
      </c>
      <c r="H149" s="32" t="s">
        <v>13</v>
      </c>
    </row>
    <row r="150" ht="20" customHeight="1" spans="1:8">
      <c r="A150" s="31" t="s">
        <v>238</v>
      </c>
      <c r="B150" s="31">
        <v>148</v>
      </c>
      <c r="C150" s="31" t="s">
        <v>10</v>
      </c>
      <c r="D150" s="39" t="s">
        <v>239</v>
      </c>
      <c r="E150" s="40" t="s">
        <v>240</v>
      </c>
      <c r="F150" s="39"/>
      <c r="G150" s="31" t="s">
        <v>12</v>
      </c>
      <c r="H150" s="31" t="s">
        <v>13</v>
      </c>
    </row>
    <row r="151" ht="20" customHeight="1" spans="1:8">
      <c r="A151" s="31"/>
      <c r="B151" s="31">
        <v>149</v>
      </c>
      <c r="C151" s="31" t="s">
        <v>10</v>
      </c>
      <c r="D151" s="39" t="s">
        <v>241</v>
      </c>
      <c r="E151" s="40" t="s">
        <v>242</v>
      </c>
      <c r="F151" s="39"/>
      <c r="G151" s="31" t="s">
        <v>12</v>
      </c>
      <c r="H151" s="31" t="s">
        <v>13</v>
      </c>
    </row>
    <row r="152" ht="20" customHeight="1" spans="1:8">
      <c r="A152" s="31"/>
      <c r="B152" s="31">
        <v>150</v>
      </c>
      <c r="C152" s="31" t="s">
        <v>10</v>
      </c>
      <c r="D152" s="39" t="s">
        <v>243</v>
      </c>
      <c r="E152" s="40" t="s">
        <v>244</v>
      </c>
      <c r="F152" s="39"/>
      <c r="G152" s="31" t="s">
        <v>12</v>
      </c>
      <c r="H152" s="31" t="s">
        <v>13</v>
      </c>
    </row>
    <row r="153" ht="20" customHeight="1" spans="1:8">
      <c r="A153" s="31"/>
      <c r="B153" s="31">
        <v>151</v>
      </c>
      <c r="C153" s="31" t="s">
        <v>10</v>
      </c>
      <c r="D153" s="39" t="s">
        <v>245</v>
      </c>
      <c r="E153" s="40" t="s">
        <v>246</v>
      </c>
      <c r="F153" s="39"/>
      <c r="G153" s="31" t="s">
        <v>12</v>
      </c>
      <c r="H153" s="31" t="s">
        <v>13</v>
      </c>
    </row>
    <row r="154" ht="20" customHeight="1" spans="1:8">
      <c r="A154" s="31"/>
      <c r="B154" s="31">
        <v>152</v>
      </c>
      <c r="C154" s="31" t="s">
        <v>10</v>
      </c>
      <c r="D154" s="39" t="s">
        <v>247</v>
      </c>
      <c r="E154" s="40" t="s">
        <v>248</v>
      </c>
      <c r="F154" s="39"/>
      <c r="G154" s="31" t="s">
        <v>12</v>
      </c>
      <c r="H154" s="31" t="s">
        <v>13</v>
      </c>
    </row>
    <row r="155" ht="20" customHeight="1" spans="1:8">
      <c r="A155" s="31"/>
      <c r="B155" s="31">
        <v>153</v>
      </c>
      <c r="C155" s="31" t="s">
        <v>10</v>
      </c>
      <c r="D155" s="39" t="s">
        <v>249</v>
      </c>
      <c r="E155" s="40" t="s">
        <v>250</v>
      </c>
      <c r="F155" s="39"/>
      <c r="G155" s="31" t="s">
        <v>12</v>
      </c>
      <c r="H155" s="31" t="s">
        <v>13</v>
      </c>
    </row>
    <row r="156" ht="20" customHeight="1" spans="1:8">
      <c r="A156" s="31"/>
      <c r="B156" s="31">
        <v>154</v>
      </c>
      <c r="C156" s="31" t="s">
        <v>10</v>
      </c>
      <c r="D156" s="39" t="s">
        <v>251</v>
      </c>
      <c r="E156" s="40" t="s">
        <v>252</v>
      </c>
      <c r="F156" s="39"/>
      <c r="G156" s="31" t="s">
        <v>12</v>
      </c>
      <c r="H156" s="31" t="s">
        <v>13</v>
      </c>
    </row>
    <row r="157" ht="20" customHeight="1" spans="1:8">
      <c r="A157" s="31"/>
      <c r="B157" s="31">
        <v>155</v>
      </c>
      <c r="C157" s="31" t="s">
        <v>10</v>
      </c>
      <c r="D157" s="39" t="s">
        <v>253</v>
      </c>
      <c r="E157" s="40" t="s">
        <v>254</v>
      </c>
      <c r="F157" s="39"/>
      <c r="G157" s="31" t="s">
        <v>12</v>
      </c>
      <c r="H157" s="31" t="s">
        <v>13</v>
      </c>
    </row>
    <row r="158" ht="20" customHeight="1" spans="1:8">
      <c r="A158" s="31"/>
      <c r="B158" s="31">
        <v>156</v>
      </c>
      <c r="C158" s="31" t="s">
        <v>10</v>
      </c>
      <c r="D158" s="39" t="s">
        <v>255</v>
      </c>
      <c r="E158" s="40" t="s">
        <v>256</v>
      </c>
      <c r="F158" s="39"/>
      <c r="G158" s="31" t="s">
        <v>12</v>
      </c>
      <c r="H158" s="31" t="s">
        <v>13</v>
      </c>
    </row>
    <row r="159" ht="20" customHeight="1" spans="1:8">
      <c r="A159" s="31"/>
      <c r="B159" s="31">
        <v>157</v>
      </c>
      <c r="C159" s="31" t="s">
        <v>10</v>
      </c>
      <c r="D159" s="39" t="s">
        <v>257</v>
      </c>
      <c r="E159" s="40" t="s">
        <v>258</v>
      </c>
      <c r="F159" s="39"/>
      <c r="G159" s="31" t="s">
        <v>12</v>
      </c>
      <c r="H159" s="31" t="s">
        <v>13</v>
      </c>
    </row>
    <row r="160" ht="20" customHeight="1" spans="1:8">
      <c r="A160" s="31"/>
      <c r="B160" s="31">
        <v>158</v>
      </c>
      <c r="C160" s="31" t="s">
        <v>10</v>
      </c>
      <c r="D160" s="39" t="s">
        <v>259</v>
      </c>
      <c r="E160" s="40" t="s">
        <v>260</v>
      </c>
      <c r="F160" s="39"/>
      <c r="G160" s="31" t="s">
        <v>12</v>
      </c>
      <c r="H160" s="31" t="s">
        <v>13</v>
      </c>
    </row>
    <row r="161" ht="20" customHeight="1" spans="1:8">
      <c r="A161" s="31"/>
      <c r="B161" s="31">
        <v>159</v>
      </c>
      <c r="C161" s="31" t="s">
        <v>10</v>
      </c>
      <c r="D161" s="39" t="s">
        <v>261</v>
      </c>
      <c r="E161" s="40" t="s">
        <v>262</v>
      </c>
      <c r="F161" s="39"/>
      <c r="G161" s="31" t="s">
        <v>12</v>
      </c>
      <c r="H161" s="31" t="s">
        <v>13</v>
      </c>
    </row>
    <row r="162" ht="20" customHeight="1" spans="1:8">
      <c r="A162" s="31"/>
      <c r="B162" s="31">
        <v>160</v>
      </c>
      <c r="C162" s="31" t="s">
        <v>10</v>
      </c>
      <c r="D162" s="39" t="s">
        <v>263</v>
      </c>
      <c r="E162" s="40" t="s">
        <v>264</v>
      </c>
      <c r="F162" s="39"/>
      <c r="G162" s="31" t="s">
        <v>12</v>
      </c>
      <c r="H162" s="31" t="s">
        <v>13</v>
      </c>
    </row>
    <row r="163" ht="20" customHeight="1" spans="1:8">
      <c r="A163" s="31"/>
      <c r="B163" s="31">
        <v>161</v>
      </c>
      <c r="C163" s="31" t="s">
        <v>10</v>
      </c>
      <c r="D163" s="39" t="s">
        <v>265</v>
      </c>
      <c r="E163" s="40" t="s">
        <v>266</v>
      </c>
      <c r="F163" s="39"/>
      <c r="G163" s="31" t="s">
        <v>12</v>
      </c>
      <c r="H163" s="31" t="s">
        <v>13</v>
      </c>
    </row>
    <row r="164" ht="20" customHeight="1" spans="1:8">
      <c r="A164" s="31"/>
      <c r="B164" s="31">
        <v>162</v>
      </c>
      <c r="C164" s="31" t="s">
        <v>10</v>
      </c>
      <c r="D164" s="39" t="s">
        <v>267</v>
      </c>
      <c r="E164" s="40" t="s">
        <v>268</v>
      </c>
      <c r="F164" s="39"/>
      <c r="G164" s="31" t="s">
        <v>12</v>
      </c>
      <c r="H164" s="31" t="s">
        <v>13</v>
      </c>
    </row>
    <row r="165" ht="20" customHeight="1" spans="1:8">
      <c r="A165" s="31"/>
      <c r="B165" s="31">
        <v>163</v>
      </c>
      <c r="C165" s="31" t="s">
        <v>10</v>
      </c>
      <c r="D165" s="39" t="s">
        <v>269</v>
      </c>
      <c r="E165" s="40" t="s">
        <v>270</v>
      </c>
      <c r="F165" s="39"/>
      <c r="G165" s="31" t="s">
        <v>12</v>
      </c>
      <c r="H165" s="31" t="s">
        <v>13</v>
      </c>
    </row>
    <row r="166" ht="20" customHeight="1" spans="1:8">
      <c r="A166" s="31"/>
      <c r="B166" s="31">
        <v>164</v>
      </c>
      <c r="C166" s="31" t="s">
        <v>10</v>
      </c>
      <c r="D166" s="39" t="s">
        <v>271</v>
      </c>
      <c r="E166" s="40" t="s">
        <v>272</v>
      </c>
      <c r="F166" s="39"/>
      <c r="G166" s="31" t="s">
        <v>12</v>
      </c>
      <c r="H166" s="31" t="s">
        <v>13</v>
      </c>
    </row>
    <row r="167" ht="20" customHeight="1" spans="1:8">
      <c r="A167" s="31"/>
      <c r="B167" s="31">
        <v>165</v>
      </c>
      <c r="C167" s="31" t="s">
        <v>10</v>
      </c>
      <c r="D167" s="39" t="s">
        <v>273</v>
      </c>
      <c r="E167" s="40" t="s">
        <v>274</v>
      </c>
      <c r="F167" s="39"/>
      <c r="G167" s="31" t="s">
        <v>12</v>
      </c>
      <c r="H167" s="31" t="s">
        <v>13</v>
      </c>
    </row>
    <row r="168" ht="20" customHeight="1" spans="1:8">
      <c r="A168" s="31"/>
      <c r="B168" s="31">
        <v>166</v>
      </c>
      <c r="C168" s="31" t="s">
        <v>10</v>
      </c>
      <c r="D168" s="39" t="s">
        <v>275</v>
      </c>
      <c r="E168" s="40" t="s">
        <v>276</v>
      </c>
      <c r="F168" s="39"/>
      <c r="G168" s="31" t="s">
        <v>12</v>
      </c>
      <c r="H168" s="31" t="s">
        <v>13</v>
      </c>
    </row>
    <row r="169" ht="20" customHeight="1" spans="1:8">
      <c r="A169" s="31"/>
      <c r="B169" s="31">
        <v>167</v>
      </c>
      <c r="C169" s="31" t="s">
        <v>10</v>
      </c>
      <c r="D169" s="39" t="s">
        <v>277</v>
      </c>
      <c r="E169" s="40" t="s">
        <v>278</v>
      </c>
      <c r="F169" s="39"/>
      <c r="G169" s="31" t="s">
        <v>12</v>
      </c>
      <c r="H169" s="31" t="s">
        <v>13</v>
      </c>
    </row>
    <row r="170" ht="20" customHeight="1" spans="1:8">
      <c r="A170" s="31"/>
      <c r="B170" s="31">
        <v>168</v>
      </c>
      <c r="C170" s="31" t="s">
        <v>10</v>
      </c>
      <c r="D170" s="39" t="s">
        <v>279</v>
      </c>
      <c r="E170" s="40" t="s">
        <v>280</v>
      </c>
      <c r="F170" s="39"/>
      <c r="G170" s="31" t="s">
        <v>12</v>
      </c>
      <c r="H170" s="31" t="s">
        <v>13</v>
      </c>
    </row>
    <row r="171" ht="20" customHeight="1" spans="1:8">
      <c r="A171" s="31"/>
      <c r="B171" s="31">
        <v>169</v>
      </c>
      <c r="C171" s="31" t="s">
        <v>10</v>
      </c>
      <c r="D171" s="39" t="s">
        <v>281</v>
      </c>
      <c r="E171" s="40" t="s">
        <v>282</v>
      </c>
      <c r="F171" s="39"/>
      <c r="G171" s="31" t="s">
        <v>12</v>
      </c>
      <c r="H171" s="31" t="s">
        <v>13</v>
      </c>
    </row>
    <row r="172" ht="20" customHeight="1" spans="1:8">
      <c r="A172" s="31"/>
      <c r="B172" s="31">
        <v>170</v>
      </c>
      <c r="C172" s="31" t="s">
        <v>10</v>
      </c>
      <c r="D172" s="39" t="s">
        <v>283</v>
      </c>
      <c r="E172" s="40" t="s">
        <v>284</v>
      </c>
      <c r="F172" s="39"/>
      <c r="G172" s="31" t="s">
        <v>12</v>
      </c>
      <c r="H172" s="31" t="s">
        <v>13</v>
      </c>
    </row>
    <row r="173" ht="20" customHeight="1" spans="1:8">
      <c r="A173" s="31"/>
      <c r="B173" s="31">
        <v>171</v>
      </c>
      <c r="C173" s="31" t="s">
        <v>10</v>
      </c>
      <c r="D173" s="39" t="s">
        <v>285</v>
      </c>
      <c r="E173" s="40" t="s">
        <v>286</v>
      </c>
      <c r="F173" s="39"/>
      <c r="G173" s="31" t="s">
        <v>12</v>
      </c>
      <c r="H173" s="31" t="s">
        <v>13</v>
      </c>
    </row>
    <row r="174" ht="20" customHeight="1" spans="1:8">
      <c r="A174" s="31"/>
      <c r="B174" s="31">
        <v>172</v>
      </c>
      <c r="C174" s="31" t="s">
        <v>10</v>
      </c>
      <c r="D174" s="39" t="s">
        <v>287</v>
      </c>
      <c r="E174" s="40" t="s">
        <v>288</v>
      </c>
      <c r="F174" s="39"/>
      <c r="G174" s="31" t="s">
        <v>12</v>
      </c>
      <c r="H174" s="31" t="s">
        <v>13</v>
      </c>
    </row>
    <row r="175" ht="20" customHeight="1" spans="1:8">
      <c r="A175" s="31"/>
      <c r="B175" s="31">
        <v>173</v>
      </c>
      <c r="C175" s="31" t="s">
        <v>10</v>
      </c>
      <c r="D175" s="41" t="s">
        <v>289</v>
      </c>
      <c r="E175" s="13" t="s">
        <v>290</v>
      </c>
      <c r="F175" s="42" t="s">
        <v>291</v>
      </c>
      <c r="G175" s="31" t="s">
        <v>12</v>
      </c>
      <c r="H175" s="31" t="s">
        <v>13</v>
      </c>
    </row>
    <row r="176" ht="20" customHeight="1" spans="1:8">
      <c r="A176" s="31"/>
      <c r="B176" s="31">
        <v>174</v>
      </c>
      <c r="C176" s="31" t="s">
        <v>10</v>
      </c>
      <c r="D176" s="41" t="s">
        <v>292</v>
      </c>
      <c r="E176" s="41" t="s">
        <v>293</v>
      </c>
      <c r="F176" s="39" t="s">
        <v>294</v>
      </c>
      <c r="G176" s="31" t="s">
        <v>12</v>
      </c>
      <c r="H176" s="31" t="s">
        <v>13</v>
      </c>
    </row>
    <row r="177" ht="20" customHeight="1" spans="1:8">
      <c r="A177" s="31"/>
      <c r="B177" s="31">
        <v>175</v>
      </c>
      <c r="C177" s="31" t="s">
        <v>10</v>
      </c>
      <c r="D177" s="39" t="s">
        <v>295</v>
      </c>
      <c r="E177" s="13" t="s">
        <v>296</v>
      </c>
      <c r="F177" s="39" t="s">
        <v>297</v>
      </c>
      <c r="G177" s="31" t="s">
        <v>12</v>
      </c>
      <c r="H177" s="31" t="s">
        <v>13</v>
      </c>
    </row>
    <row r="178" ht="20" customHeight="1" spans="1:8">
      <c r="A178" s="31"/>
      <c r="B178" s="31">
        <v>176</v>
      </c>
      <c r="C178" s="31" t="s">
        <v>10</v>
      </c>
      <c r="D178" s="39" t="s">
        <v>298</v>
      </c>
      <c r="E178" s="13" t="s">
        <v>299</v>
      </c>
      <c r="F178" s="42" t="s">
        <v>300</v>
      </c>
      <c r="G178" s="31" t="s">
        <v>12</v>
      </c>
      <c r="H178" s="31" t="s">
        <v>13</v>
      </c>
    </row>
    <row r="179" ht="20" customHeight="1" spans="1:8">
      <c r="A179" s="31"/>
      <c r="B179" s="31">
        <v>177</v>
      </c>
      <c r="C179" s="31" t="s">
        <v>10</v>
      </c>
      <c r="D179" s="39" t="s">
        <v>301</v>
      </c>
      <c r="E179" s="13" t="s">
        <v>302</v>
      </c>
      <c r="F179" s="39" t="s">
        <v>303</v>
      </c>
      <c r="G179" s="31" t="s">
        <v>12</v>
      </c>
      <c r="H179" s="31" t="s">
        <v>13</v>
      </c>
    </row>
    <row r="180" ht="20" customHeight="1" spans="1:8">
      <c r="A180" s="31"/>
      <c r="B180" s="31">
        <v>178</v>
      </c>
      <c r="C180" s="31" t="s">
        <v>10</v>
      </c>
      <c r="D180" s="39" t="s">
        <v>304</v>
      </c>
      <c r="E180" s="13" t="s">
        <v>305</v>
      </c>
      <c r="F180" s="39" t="s">
        <v>306</v>
      </c>
      <c r="G180" s="31" t="s">
        <v>12</v>
      </c>
      <c r="H180" s="31" t="s">
        <v>13</v>
      </c>
    </row>
    <row r="181" ht="20" customHeight="1" spans="1:8">
      <c r="A181" s="31"/>
      <c r="B181" s="31">
        <v>179</v>
      </c>
      <c r="C181" s="31" t="s">
        <v>10</v>
      </c>
      <c r="D181" s="39" t="s">
        <v>307</v>
      </c>
      <c r="E181" s="13" t="s">
        <v>308</v>
      </c>
      <c r="F181" s="39" t="s">
        <v>309</v>
      </c>
      <c r="G181" s="31" t="s">
        <v>12</v>
      </c>
      <c r="H181" s="31" t="s">
        <v>13</v>
      </c>
    </row>
    <row r="182" ht="20" customHeight="1" spans="1:8">
      <c r="A182" s="31"/>
      <c r="B182" s="31">
        <v>180</v>
      </c>
      <c r="C182" s="31" t="s">
        <v>10</v>
      </c>
      <c r="D182" s="39" t="s">
        <v>310</v>
      </c>
      <c r="E182" s="13" t="s">
        <v>311</v>
      </c>
      <c r="F182" s="39" t="s">
        <v>312</v>
      </c>
      <c r="G182" s="31" t="s">
        <v>12</v>
      </c>
      <c r="H182" s="31" t="s">
        <v>13</v>
      </c>
    </row>
    <row r="183" ht="20" customHeight="1" spans="1:8">
      <c r="A183" s="31"/>
      <c r="B183" s="31">
        <v>181</v>
      </c>
      <c r="C183" s="31" t="s">
        <v>10</v>
      </c>
      <c r="D183" s="39" t="s">
        <v>313</v>
      </c>
      <c r="E183" s="13" t="s">
        <v>314</v>
      </c>
      <c r="F183" s="39" t="s">
        <v>315</v>
      </c>
      <c r="G183" s="31" t="s">
        <v>12</v>
      </c>
      <c r="H183" s="31" t="s">
        <v>13</v>
      </c>
    </row>
    <row r="184" ht="20" customHeight="1" spans="1:8">
      <c r="A184" s="31"/>
      <c r="B184" s="31">
        <v>182</v>
      </c>
      <c r="C184" s="31" t="s">
        <v>10</v>
      </c>
      <c r="D184" s="39" t="s">
        <v>316</v>
      </c>
      <c r="E184" s="13" t="s">
        <v>317</v>
      </c>
      <c r="F184" s="39" t="s">
        <v>318</v>
      </c>
      <c r="G184" s="31" t="s">
        <v>12</v>
      </c>
      <c r="H184" s="31" t="s">
        <v>13</v>
      </c>
    </row>
    <row r="185" ht="20" customHeight="1" spans="1:8">
      <c r="A185" s="31"/>
      <c r="B185" s="31">
        <v>183</v>
      </c>
      <c r="C185" s="31" t="s">
        <v>10</v>
      </c>
      <c r="D185" s="39" t="s">
        <v>319</v>
      </c>
      <c r="E185" s="13" t="s">
        <v>320</v>
      </c>
      <c r="F185" s="39" t="s">
        <v>321</v>
      </c>
      <c r="G185" s="31" t="s">
        <v>12</v>
      </c>
      <c r="H185" s="31" t="s">
        <v>13</v>
      </c>
    </row>
    <row r="186" ht="20" customHeight="1" spans="1:8">
      <c r="A186" s="31"/>
      <c r="B186" s="31">
        <v>184</v>
      </c>
      <c r="C186" s="31" t="s">
        <v>10</v>
      </c>
      <c r="D186" s="39" t="s">
        <v>322</v>
      </c>
      <c r="E186" s="13" t="s">
        <v>323</v>
      </c>
      <c r="F186" s="39" t="s">
        <v>324</v>
      </c>
      <c r="G186" s="31" t="s">
        <v>12</v>
      </c>
      <c r="H186" s="31" t="s">
        <v>13</v>
      </c>
    </row>
    <row r="187" ht="20" customHeight="1" spans="1:8">
      <c r="A187" s="31"/>
      <c r="B187" s="31">
        <v>185</v>
      </c>
      <c r="C187" s="31" t="s">
        <v>10</v>
      </c>
      <c r="D187" s="39" t="s">
        <v>325</v>
      </c>
      <c r="E187" s="13" t="s">
        <v>326</v>
      </c>
      <c r="F187" s="39" t="s">
        <v>327</v>
      </c>
      <c r="G187" s="31" t="s">
        <v>12</v>
      </c>
      <c r="H187" s="31" t="s">
        <v>13</v>
      </c>
    </row>
    <row r="188" ht="20" customHeight="1" spans="1:8">
      <c r="A188" s="31"/>
      <c r="B188" s="31">
        <v>186</v>
      </c>
      <c r="C188" s="31" t="s">
        <v>10</v>
      </c>
      <c r="D188" s="39" t="s">
        <v>328</v>
      </c>
      <c r="E188" s="41" t="s">
        <v>329</v>
      </c>
      <c r="F188" s="39" t="s">
        <v>330</v>
      </c>
      <c r="G188" s="31" t="s">
        <v>12</v>
      </c>
      <c r="H188" s="31" t="s">
        <v>13</v>
      </c>
    </row>
    <row r="189" ht="20" customHeight="1" spans="1:8">
      <c r="A189" s="31"/>
      <c r="B189" s="31">
        <v>187</v>
      </c>
      <c r="C189" s="31" t="s">
        <v>10</v>
      </c>
      <c r="D189" s="41" t="s">
        <v>331</v>
      </c>
      <c r="E189" s="41" t="s">
        <v>332</v>
      </c>
      <c r="F189" s="39" t="s">
        <v>333</v>
      </c>
      <c r="G189" s="31" t="s">
        <v>12</v>
      </c>
      <c r="H189" s="31" t="s">
        <v>13</v>
      </c>
    </row>
    <row r="190" ht="20" customHeight="1" spans="1:8">
      <c r="A190" s="31"/>
      <c r="B190" s="31">
        <v>188</v>
      </c>
      <c r="C190" s="31" t="s">
        <v>10</v>
      </c>
      <c r="D190" s="41" t="s">
        <v>334</v>
      </c>
      <c r="E190" s="41" t="s">
        <v>335</v>
      </c>
      <c r="F190" s="39" t="s">
        <v>336</v>
      </c>
      <c r="G190" s="31" t="s">
        <v>12</v>
      </c>
      <c r="H190" s="31" t="s">
        <v>13</v>
      </c>
    </row>
    <row r="191" ht="20" customHeight="1" spans="1:8">
      <c r="A191" s="31"/>
      <c r="B191" s="31">
        <v>189</v>
      </c>
      <c r="C191" s="31" t="s">
        <v>10</v>
      </c>
      <c r="D191" s="41" t="s">
        <v>337</v>
      </c>
      <c r="E191" s="41" t="s">
        <v>338</v>
      </c>
      <c r="F191" s="39" t="s">
        <v>339</v>
      </c>
      <c r="G191" s="31" t="s">
        <v>12</v>
      </c>
      <c r="H191" s="31" t="s">
        <v>13</v>
      </c>
    </row>
    <row r="192" ht="20" customHeight="1" spans="1:8">
      <c r="A192" s="31"/>
      <c r="B192" s="31">
        <v>190</v>
      </c>
      <c r="C192" s="31" t="s">
        <v>10</v>
      </c>
      <c r="D192" s="41" t="s">
        <v>340</v>
      </c>
      <c r="E192" s="41" t="s">
        <v>341</v>
      </c>
      <c r="F192" s="39" t="s">
        <v>342</v>
      </c>
      <c r="G192" s="31" t="s">
        <v>12</v>
      </c>
      <c r="H192" s="31" t="s">
        <v>13</v>
      </c>
    </row>
    <row r="193" ht="20" customHeight="1" spans="1:8">
      <c r="A193" s="31"/>
      <c r="B193" s="31">
        <v>191</v>
      </c>
      <c r="C193" s="31" t="s">
        <v>10</v>
      </c>
      <c r="D193" s="39" t="s">
        <v>343</v>
      </c>
      <c r="E193" s="13" t="s">
        <v>344</v>
      </c>
      <c r="F193" s="39" t="s">
        <v>345</v>
      </c>
      <c r="G193" s="31" t="s">
        <v>12</v>
      </c>
      <c r="H193" s="31" t="s">
        <v>13</v>
      </c>
    </row>
    <row r="194" ht="20" customHeight="1" spans="1:8">
      <c r="A194" s="31"/>
      <c r="B194" s="31">
        <v>192</v>
      </c>
      <c r="C194" s="31" t="s">
        <v>10</v>
      </c>
      <c r="D194" s="39" t="s">
        <v>346</v>
      </c>
      <c r="E194" s="13" t="s">
        <v>347</v>
      </c>
      <c r="F194" s="39" t="s">
        <v>348</v>
      </c>
      <c r="G194" s="31" t="s">
        <v>12</v>
      </c>
      <c r="H194" s="31" t="s">
        <v>13</v>
      </c>
    </row>
    <row r="195" ht="20" customHeight="1" spans="1:8">
      <c r="A195" s="31"/>
      <c r="B195" s="31">
        <v>193</v>
      </c>
      <c r="C195" s="31" t="s">
        <v>10</v>
      </c>
      <c r="D195" s="39" t="s">
        <v>349</v>
      </c>
      <c r="E195" s="13" t="s">
        <v>350</v>
      </c>
      <c r="F195" s="39" t="s">
        <v>351</v>
      </c>
      <c r="G195" s="31" t="s">
        <v>12</v>
      </c>
      <c r="H195" s="31" t="s">
        <v>13</v>
      </c>
    </row>
    <row r="196" ht="20" customHeight="1" spans="1:8">
      <c r="A196" s="31"/>
      <c r="B196" s="31">
        <v>194</v>
      </c>
      <c r="C196" s="31" t="s">
        <v>10</v>
      </c>
      <c r="D196" s="39" t="s">
        <v>352</v>
      </c>
      <c r="E196" s="13" t="s">
        <v>353</v>
      </c>
      <c r="F196" s="39" t="s">
        <v>354</v>
      </c>
      <c r="G196" s="31" t="s">
        <v>12</v>
      </c>
      <c r="H196" s="31" t="s">
        <v>13</v>
      </c>
    </row>
    <row r="197" ht="20" customHeight="1" spans="1:8">
      <c r="A197" s="31"/>
      <c r="B197" s="31">
        <v>195</v>
      </c>
      <c r="C197" s="31" t="s">
        <v>10</v>
      </c>
      <c r="D197" s="39" t="s">
        <v>355</v>
      </c>
      <c r="E197" s="13" t="s">
        <v>356</v>
      </c>
      <c r="F197" s="39" t="s">
        <v>357</v>
      </c>
      <c r="G197" s="31" t="s">
        <v>12</v>
      </c>
      <c r="H197" s="31" t="s">
        <v>13</v>
      </c>
    </row>
    <row r="198" ht="20" customHeight="1" spans="1:8">
      <c r="A198" s="31"/>
      <c r="B198" s="31">
        <v>196</v>
      </c>
      <c r="C198" s="31" t="s">
        <v>10</v>
      </c>
      <c r="D198" s="39" t="s">
        <v>358</v>
      </c>
      <c r="E198" s="13" t="s">
        <v>359</v>
      </c>
      <c r="F198" s="39" t="s">
        <v>360</v>
      </c>
      <c r="G198" s="31" t="s">
        <v>12</v>
      </c>
      <c r="H198" s="31" t="s">
        <v>13</v>
      </c>
    </row>
    <row r="199" ht="20" customHeight="1" spans="1:8">
      <c r="A199" s="31"/>
      <c r="B199" s="31">
        <v>197</v>
      </c>
      <c r="C199" s="31" t="s">
        <v>10</v>
      </c>
      <c r="D199" s="39" t="s">
        <v>361</v>
      </c>
      <c r="E199" s="13" t="s">
        <v>362</v>
      </c>
      <c r="F199" s="39" t="s">
        <v>363</v>
      </c>
      <c r="G199" s="31" t="s">
        <v>12</v>
      </c>
      <c r="H199" s="31" t="s">
        <v>13</v>
      </c>
    </row>
    <row r="200" ht="20" customHeight="1" spans="1:8">
      <c r="A200" s="31"/>
      <c r="B200" s="31">
        <v>198</v>
      </c>
      <c r="C200" s="31" t="s">
        <v>10</v>
      </c>
      <c r="D200" s="39" t="s">
        <v>364</v>
      </c>
      <c r="E200" s="13" t="s">
        <v>365</v>
      </c>
      <c r="F200" s="39" t="s">
        <v>366</v>
      </c>
      <c r="G200" s="31" t="s">
        <v>12</v>
      </c>
      <c r="H200" s="31" t="s">
        <v>13</v>
      </c>
    </row>
    <row r="201" ht="20" customHeight="1" spans="1:8">
      <c r="A201" s="31"/>
      <c r="B201" s="31">
        <v>199</v>
      </c>
      <c r="C201" s="31" t="s">
        <v>10</v>
      </c>
      <c r="D201" s="39" t="s">
        <v>367</v>
      </c>
      <c r="E201" s="13" t="s">
        <v>368</v>
      </c>
      <c r="F201" s="39" t="s">
        <v>369</v>
      </c>
      <c r="G201" s="31" t="s">
        <v>12</v>
      </c>
      <c r="H201" s="31" t="s">
        <v>13</v>
      </c>
    </row>
    <row r="202" ht="20" customHeight="1" spans="1:8">
      <c r="A202" s="31"/>
      <c r="B202" s="31">
        <v>200</v>
      </c>
      <c r="C202" s="31" t="s">
        <v>10</v>
      </c>
      <c r="D202" s="41" t="s">
        <v>370</v>
      </c>
      <c r="E202" s="41" t="s">
        <v>371</v>
      </c>
      <c r="F202" s="39" t="s">
        <v>372</v>
      </c>
      <c r="G202" s="31" t="s">
        <v>12</v>
      </c>
      <c r="H202" s="31" t="s">
        <v>13</v>
      </c>
    </row>
    <row r="203" ht="20" customHeight="1" spans="1:8">
      <c r="A203" s="31"/>
      <c r="B203" s="31">
        <v>201</v>
      </c>
      <c r="C203" s="31" t="s">
        <v>10</v>
      </c>
      <c r="D203" s="41" t="s">
        <v>373</v>
      </c>
      <c r="E203" s="41" t="s">
        <v>374</v>
      </c>
      <c r="F203" s="39" t="s">
        <v>375</v>
      </c>
      <c r="G203" s="31" t="s">
        <v>12</v>
      </c>
      <c r="H203" s="31" t="s">
        <v>13</v>
      </c>
    </row>
    <row r="204" ht="20" customHeight="1" spans="1:8">
      <c r="A204" s="31"/>
      <c r="B204" s="31">
        <v>202</v>
      </c>
      <c r="C204" s="31" t="s">
        <v>10</v>
      </c>
      <c r="D204" s="39" t="s">
        <v>376</v>
      </c>
      <c r="E204" s="13" t="s">
        <v>377</v>
      </c>
      <c r="F204" s="39" t="s">
        <v>378</v>
      </c>
      <c r="G204" s="31" t="s">
        <v>12</v>
      </c>
      <c r="H204" s="31" t="s">
        <v>13</v>
      </c>
    </row>
    <row r="205" ht="20" customHeight="1" spans="1:8">
      <c r="A205" s="31"/>
      <c r="B205" s="31">
        <v>203</v>
      </c>
      <c r="C205" s="31" t="s">
        <v>10</v>
      </c>
      <c r="D205" s="39" t="s">
        <v>379</v>
      </c>
      <c r="E205" s="13" t="s">
        <v>380</v>
      </c>
      <c r="F205" s="39" t="s">
        <v>381</v>
      </c>
      <c r="G205" s="31" t="s">
        <v>12</v>
      </c>
      <c r="H205" s="31" t="s">
        <v>13</v>
      </c>
    </row>
    <row r="206" ht="20" customHeight="1" spans="1:8">
      <c r="A206" s="31"/>
      <c r="B206" s="31">
        <v>204</v>
      </c>
      <c r="C206" s="31" t="s">
        <v>10</v>
      </c>
      <c r="D206" s="39" t="s">
        <v>382</v>
      </c>
      <c r="E206" s="13" t="s">
        <v>383</v>
      </c>
      <c r="F206" s="39" t="s">
        <v>384</v>
      </c>
      <c r="G206" s="31" t="s">
        <v>12</v>
      </c>
      <c r="H206" s="31" t="s">
        <v>13</v>
      </c>
    </row>
    <row r="207" ht="20" customHeight="1" spans="1:8">
      <c r="A207" s="31"/>
      <c r="B207" s="31">
        <v>205</v>
      </c>
      <c r="C207" s="31" t="s">
        <v>10</v>
      </c>
      <c r="D207" s="39" t="s">
        <v>385</v>
      </c>
      <c r="E207" s="13" t="s">
        <v>386</v>
      </c>
      <c r="F207" s="39" t="s">
        <v>387</v>
      </c>
      <c r="G207" s="31" t="s">
        <v>12</v>
      </c>
      <c r="H207" s="31" t="s">
        <v>13</v>
      </c>
    </row>
    <row r="208" ht="20" customHeight="1" spans="1:8">
      <c r="A208" s="31"/>
      <c r="B208" s="31">
        <v>206</v>
      </c>
      <c r="C208" s="31" t="s">
        <v>10</v>
      </c>
      <c r="D208" s="41" t="s">
        <v>388</v>
      </c>
      <c r="E208" s="41" t="s">
        <v>389</v>
      </c>
      <c r="F208" s="39" t="s">
        <v>390</v>
      </c>
      <c r="G208" s="31" t="s">
        <v>12</v>
      </c>
      <c r="H208" s="31" t="s">
        <v>13</v>
      </c>
    </row>
    <row r="209" ht="20" customHeight="1" spans="1:8">
      <c r="A209" s="31"/>
      <c r="B209" s="31">
        <v>207</v>
      </c>
      <c r="C209" s="31" t="s">
        <v>10</v>
      </c>
      <c r="D209" s="39" t="s">
        <v>391</v>
      </c>
      <c r="E209" s="40" t="s">
        <v>392</v>
      </c>
      <c r="F209" s="39" t="s">
        <v>393</v>
      </c>
      <c r="G209" s="31" t="s">
        <v>12</v>
      </c>
      <c r="H209" s="31" t="s">
        <v>13</v>
      </c>
    </row>
    <row r="210" ht="20" customHeight="1" spans="1:8">
      <c r="A210" s="31"/>
      <c r="B210" s="31">
        <v>208</v>
      </c>
      <c r="C210" s="31" t="s">
        <v>10</v>
      </c>
      <c r="D210" s="39" t="s">
        <v>394</v>
      </c>
      <c r="E210" s="40" t="s">
        <v>395</v>
      </c>
      <c r="F210" s="39" t="s">
        <v>396</v>
      </c>
      <c r="G210" s="31" t="s">
        <v>12</v>
      </c>
      <c r="H210" s="31" t="s">
        <v>13</v>
      </c>
    </row>
    <row r="211" ht="20" customHeight="1" spans="1:8">
      <c r="A211" s="31"/>
      <c r="B211" s="31">
        <v>209</v>
      </c>
      <c r="C211" s="31" t="s">
        <v>10</v>
      </c>
      <c r="D211" s="40" t="s">
        <v>397</v>
      </c>
      <c r="E211" s="40" t="s">
        <v>398</v>
      </c>
      <c r="F211" s="39" t="s">
        <v>399</v>
      </c>
      <c r="G211" s="31" t="s">
        <v>12</v>
      </c>
      <c r="H211" s="31" t="s">
        <v>13</v>
      </c>
    </row>
    <row r="212" ht="20" customHeight="1" spans="1:8">
      <c r="A212" s="31"/>
      <c r="B212" s="31">
        <v>210</v>
      </c>
      <c r="C212" s="31" t="s">
        <v>10</v>
      </c>
      <c r="D212" s="40" t="s">
        <v>400</v>
      </c>
      <c r="E212" s="40" t="s">
        <v>401</v>
      </c>
      <c r="F212" s="39" t="s">
        <v>402</v>
      </c>
      <c r="G212" s="31" t="s">
        <v>12</v>
      </c>
      <c r="H212" s="31" t="s">
        <v>13</v>
      </c>
    </row>
    <row r="213" ht="20" customHeight="1" spans="1:8">
      <c r="A213" s="31"/>
      <c r="B213" s="31">
        <v>211</v>
      </c>
      <c r="C213" s="31" t="s">
        <v>10</v>
      </c>
      <c r="D213" s="40" t="s">
        <v>403</v>
      </c>
      <c r="E213" s="40" t="s">
        <v>404</v>
      </c>
      <c r="F213" s="39" t="s">
        <v>405</v>
      </c>
      <c r="G213" s="31" t="s">
        <v>12</v>
      </c>
      <c r="H213" s="31" t="s">
        <v>13</v>
      </c>
    </row>
    <row r="214" ht="20" customHeight="1" spans="1:8">
      <c r="A214" s="31"/>
      <c r="B214" s="31">
        <v>212</v>
      </c>
      <c r="C214" s="31" t="s">
        <v>10</v>
      </c>
      <c r="D214" s="40" t="s">
        <v>406</v>
      </c>
      <c r="E214" s="40" t="s">
        <v>407</v>
      </c>
      <c r="F214" s="39" t="s">
        <v>408</v>
      </c>
      <c r="G214" s="31" t="s">
        <v>12</v>
      </c>
      <c r="H214" s="31" t="s">
        <v>13</v>
      </c>
    </row>
    <row r="215" ht="20" customHeight="1" spans="1:8">
      <c r="A215" s="31"/>
      <c r="B215" s="31">
        <v>213</v>
      </c>
      <c r="C215" s="31" t="s">
        <v>10</v>
      </c>
      <c r="D215" s="39" t="s">
        <v>409</v>
      </c>
      <c r="E215" s="40" t="s">
        <v>410</v>
      </c>
      <c r="F215" s="39" t="s">
        <v>411</v>
      </c>
      <c r="G215" s="31" t="s">
        <v>12</v>
      </c>
      <c r="H215" s="31" t="s">
        <v>13</v>
      </c>
    </row>
    <row r="216" ht="20" customHeight="1" spans="1:8">
      <c r="A216" s="31"/>
      <c r="B216" s="31">
        <v>214</v>
      </c>
      <c r="C216" s="31" t="s">
        <v>10</v>
      </c>
      <c r="D216" s="39" t="s">
        <v>412</v>
      </c>
      <c r="E216" s="40" t="s">
        <v>413</v>
      </c>
      <c r="F216" s="39" t="s">
        <v>414</v>
      </c>
      <c r="G216" s="31" t="s">
        <v>12</v>
      </c>
      <c r="H216" s="31" t="s">
        <v>13</v>
      </c>
    </row>
    <row r="217" ht="20" customHeight="1" spans="1:8">
      <c r="A217" s="31"/>
      <c r="B217" s="31">
        <v>215</v>
      </c>
      <c r="C217" s="31" t="s">
        <v>10</v>
      </c>
      <c r="D217" s="39" t="s">
        <v>415</v>
      </c>
      <c r="E217" s="40" t="s">
        <v>416</v>
      </c>
      <c r="F217" s="39" t="s">
        <v>417</v>
      </c>
      <c r="G217" s="31" t="s">
        <v>12</v>
      </c>
      <c r="H217" s="31" t="s">
        <v>13</v>
      </c>
    </row>
    <row r="218" ht="20" customHeight="1" spans="1:8">
      <c r="A218" s="31"/>
      <c r="B218" s="31">
        <v>216</v>
      </c>
      <c r="C218" s="31" t="s">
        <v>10</v>
      </c>
      <c r="D218" s="39" t="s">
        <v>418</v>
      </c>
      <c r="E218" s="40" t="s">
        <v>413</v>
      </c>
      <c r="F218" s="39" t="s">
        <v>419</v>
      </c>
      <c r="G218" s="31" t="s">
        <v>12</v>
      </c>
      <c r="H218" s="31" t="s">
        <v>13</v>
      </c>
    </row>
    <row r="219" ht="20" customHeight="1" spans="1:8">
      <c r="A219" s="31"/>
      <c r="B219" s="31">
        <v>217</v>
      </c>
      <c r="C219" s="31" t="s">
        <v>10</v>
      </c>
      <c r="D219" s="39" t="s">
        <v>420</v>
      </c>
      <c r="E219" s="40" t="s">
        <v>421</v>
      </c>
      <c r="F219" s="39" t="s">
        <v>422</v>
      </c>
      <c r="G219" s="31" t="s">
        <v>12</v>
      </c>
      <c r="H219" s="31" t="s">
        <v>13</v>
      </c>
    </row>
    <row r="220" ht="20" customHeight="1" spans="1:8">
      <c r="A220" s="31"/>
      <c r="B220" s="31">
        <v>218</v>
      </c>
      <c r="C220" s="31" t="s">
        <v>10</v>
      </c>
      <c r="D220" s="39" t="s">
        <v>423</v>
      </c>
      <c r="E220" s="40" t="s">
        <v>424</v>
      </c>
      <c r="F220" s="39" t="s">
        <v>425</v>
      </c>
      <c r="G220" s="31" t="s">
        <v>12</v>
      </c>
      <c r="H220" s="31" t="s">
        <v>13</v>
      </c>
    </row>
    <row r="221" ht="20" customHeight="1" spans="1:8">
      <c r="A221" s="31"/>
      <c r="B221" s="31">
        <v>219</v>
      </c>
      <c r="C221" s="31" t="s">
        <v>10</v>
      </c>
      <c r="D221" s="39" t="s">
        <v>426</v>
      </c>
      <c r="E221" s="40" t="s">
        <v>427</v>
      </c>
      <c r="F221" s="39" t="s">
        <v>428</v>
      </c>
      <c r="G221" s="31" t="s">
        <v>12</v>
      </c>
      <c r="H221" s="31" t="s">
        <v>13</v>
      </c>
    </row>
    <row r="222" ht="20" customHeight="1" spans="1:8">
      <c r="A222" s="31"/>
      <c r="B222" s="31">
        <v>220</v>
      </c>
      <c r="C222" s="31" t="s">
        <v>10</v>
      </c>
      <c r="D222" s="39" t="s">
        <v>429</v>
      </c>
      <c r="E222" s="40" t="s">
        <v>430</v>
      </c>
      <c r="F222" s="39" t="s">
        <v>431</v>
      </c>
      <c r="G222" s="31" t="s">
        <v>12</v>
      </c>
      <c r="H222" s="31" t="s">
        <v>13</v>
      </c>
    </row>
    <row r="223" ht="20" customHeight="1" spans="1:8">
      <c r="A223" s="31"/>
      <c r="B223" s="31">
        <v>221</v>
      </c>
      <c r="C223" s="31" t="s">
        <v>10</v>
      </c>
      <c r="D223" s="39" t="s">
        <v>432</v>
      </c>
      <c r="E223" s="40" t="s">
        <v>433</v>
      </c>
      <c r="F223" s="39" t="s">
        <v>434</v>
      </c>
      <c r="G223" s="31" t="s">
        <v>12</v>
      </c>
      <c r="H223" s="31" t="s">
        <v>13</v>
      </c>
    </row>
    <row r="224" ht="20" customHeight="1" spans="1:8">
      <c r="A224" s="31"/>
      <c r="B224" s="31">
        <v>222</v>
      </c>
      <c r="C224" s="31" t="s">
        <v>10</v>
      </c>
      <c r="D224" s="39" t="s">
        <v>435</v>
      </c>
      <c r="E224" s="40" t="s">
        <v>436</v>
      </c>
      <c r="F224" s="39" t="s">
        <v>437</v>
      </c>
      <c r="G224" s="31" t="s">
        <v>12</v>
      </c>
      <c r="H224" s="31" t="s">
        <v>13</v>
      </c>
    </row>
    <row r="225" ht="20" customHeight="1" spans="1:8">
      <c r="A225" s="31"/>
      <c r="B225" s="31">
        <v>223</v>
      </c>
      <c r="C225" s="31" t="s">
        <v>10</v>
      </c>
      <c r="D225" s="39" t="s">
        <v>438</v>
      </c>
      <c r="E225" s="40" t="s">
        <v>439</v>
      </c>
      <c r="F225" s="39" t="s">
        <v>440</v>
      </c>
      <c r="G225" s="31" t="s">
        <v>12</v>
      </c>
      <c r="H225" s="31" t="s">
        <v>13</v>
      </c>
    </row>
    <row r="226" ht="20" customHeight="1" spans="1:8">
      <c r="A226" s="31"/>
      <c r="B226" s="31">
        <v>224</v>
      </c>
      <c r="C226" s="31" t="s">
        <v>10</v>
      </c>
      <c r="D226" s="39" t="s">
        <v>441</v>
      </c>
      <c r="E226" s="40" t="s">
        <v>442</v>
      </c>
      <c r="F226" s="39" t="s">
        <v>443</v>
      </c>
      <c r="G226" s="31" t="s">
        <v>12</v>
      </c>
      <c r="H226" s="31" t="s">
        <v>13</v>
      </c>
    </row>
    <row r="227" ht="20" customHeight="1" spans="1:8">
      <c r="A227" s="31"/>
      <c r="B227" s="31">
        <v>225</v>
      </c>
      <c r="C227" s="31" t="s">
        <v>10</v>
      </c>
      <c r="D227" s="39" t="s">
        <v>444</v>
      </c>
      <c r="E227" s="40" t="s">
        <v>445</v>
      </c>
      <c r="F227" s="39" t="s">
        <v>446</v>
      </c>
      <c r="G227" s="31" t="s">
        <v>12</v>
      </c>
      <c r="H227" s="31" t="s">
        <v>13</v>
      </c>
    </row>
    <row r="228" ht="20" customHeight="1" spans="1:8">
      <c r="A228" s="31"/>
      <c r="B228" s="31">
        <v>226</v>
      </c>
      <c r="C228" s="31" t="s">
        <v>10</v>
      </c>
      <c r="D228" s="39" t="s">
        <v>447</v>
      </c>
      <c r="E228" s="40" t="s">
        <v>448</v>
      </c>
      <c r="F228" s="39" t="s">
        <v>449</v>
      </c>
      <c r="G228" s="31" t="s">
        <v>12</v>
      </c>
      <c r="H228" s="31" t="s">
        <v>13</v>
      </c>
    </row>
    <row r="229" ht="20" customHeight="1" spans="1:8">
      <c r="A229" s="31"/>
      <c r="B229" s="31">
        <v>227</v>
      </c>
      <c r="C229" s="31" t="s">
        <v>10</v>
      </c>
      <c r="D229" s="45" t="s">
        <v>450</v>
      </c>
      <c r="E229" s="45" t="s">
        <v>451</v>
      </c>
      <c r="F229" s="45" t="s">
        <v>452</v>
      </c>
      <c r="G229" s="31" t="s">
        <v>12</v>
      </c>
      <c r="H229" s="31" t="s">
        <v>13</v>
      </c>
    </row>
    <row r="230" ht="20" customHeight="1" spans="1:8">
      <c r="A230" s="31"/>
      <c r="B230" s="31">
        <v>228</v>
      </c>
      <c r="C230" s="31" t="s">
        <v>10</v>
      </c>
      <c r="D230" s="45" t="s">
        <v>453</v>
      </c>
      <c r="E230" s="45" t="s">
        <v>454</v>
      </c>
      <c r="F230" s="45" t="s">
        <v>455</v>
      </c>
      <c r="G230" s="31" t="s">
        <v>12</v>
      </c>
      <c r="H230" s="31" t="s">
        <v>13</v>
      </c>
    </row>
    <row r="231" ht="20" customHeight="1" spans="1:8">
      <c r="A231" s="31"/>
      <c r="B231" s="31">
        <v>229</v>
      </c>
      <c r="C231" s="31" t="s">
        <v>10</v>
      </c>
      <c r="D231" s="45" t="s">
        <v>456</v>
      </c>
      <c r="E231" s="45" t="s">
        <v>457</v>
      </c>
      <c r="F231" s="45" t="s">
        <v>458</v>
      </c>
      <c r="G231" s="31" t="s">
        <v>12</v>
      </c>
      <c r="H231" s="31" t="s">
        <v>13</v>
      </c>
    </row>
    <row r="232" ht="20" customHeight="1" spans="1:8">
      <c r="A232" s="31"/>
      <c r="B232" s="31">
        <v>230</v>
      </c>
      <c r="C232" s="31" t="s">
        <v>10</v>
      </c>
      <c r="D232" s="45" t="s">
        <v>459</v>
      </c>
      <c r="E232" s="45" t="s">
        <v>460</v>
      </c>
      <c r="F232" s="45" t="s">
        <v>461</v>
      </c>
      <c r="G232" s="31" t="s">
        <v>12</v>
      </c>
      <c r="H232" s="31" t="s">
        <v>13</v>
      </c>
    </row>
    <row r="233" ht="20" customHeight="1" spans="1:8">
      <c r="A233" s="31"/>
      <c r="B233" s="31">
        <v>231</v>
      </c>
      <c r="C233" s="31" t="s">
        <v>10</v>
      </c>
      <c r="D233" s="45" t="s">
        <v>462</v>
      </c>
      <c r="E233" s="45" t="s">
        <v>460</v>
      </c>
      <c r="F233" s="45" t="s">
        <v>463</v>
      </c>
      <c r="G233" s="31" t="s">
        <v>12</v>
      </c>
      <c r="H233" s="31" t="s">
        <v>13</v>
      </c>
    </row>
    <row r="234" ht="20" customHeight="1" spans="1:8">
      <c r="A234" s="31"/>
      <c r="B234" s="31">
        <v>232</v>
      </c>
      <c r="C234" s="31" t="s">
        <v>10</v>
      </c>
      <c r="D234" s="45" t="s">
        <v>464</v>
      </c>
      <c r="E234" s="45" t="s">
        <v>465</v>
      </c>
      <c r="F234" s="45" t="s">
        <v>466</v>
      </c>
      <c r="G234" s="31" t="s">
        <v>12</v>
      </c>
      <c r="H234" s="31" t="s">
        <v>13</v>
      </c>
    </row>
    <row r="235" ht="20" customHeight="1" spans="1:8">
      <c r="A235" s="31"/>
      <c r="B235" s="31">
        <v>233</v>
      </c>
      <c r="C235" s="31" t="s">
        <v>10</v>
      </c>
      <c r="D235" s="45" t="s">
        <v>467</v>
      </c>
      <c r="E235" s="45" t="s">
        <v>468</v>
      </c>
      <c r="F235" s="45" t="s">
        <v>469</v>
      </c>
      <c r="G235" s="31" t="s">
        <v>12</v>
      </c>
      <c r="H235" s="31" t="s">
        <v>13</v>
      </c>
    </row>
    <row r="236" ht="20" customHeight="1" spans="1:8">
      <c r="A236" s="31"/>
      <c r="B236" s="31">
        <v>234</v>
      </c>
      <c r="C236" s="31" t="s">
        <v>10</v>
      </c>
      <c r="D236" s="45" t="s">
        <v>470</v>
      </c>
      <c r="E236" s="45" t="s">
        <v>471</v>
      </c>
      <c r="F236" s="45" t="s">
        <v>472</v>
      </c>
      <c r="G236" s="31" t="s">
        <v>12</v>
      </c>
      <c r="H236" s="31" t="s">
        <v>13</v>
      </c>
    </row>
    <row r="237" ht="20" customHeight="1" spans="1:8">
      <c r="A237" s="31"/>
      <c r="B237" s="31">
        <v>235</v>
      </c>
      <c r="C237" s="31" t="s">
        <v>10</v>
      </c>
      <c r="D237" s="45" t="s">
        <v>473</v>
      </c>
      <c r="E237" s="45" t="s">
        <v>474</v>
      </c>
      <c r="F237" s="45" t="s">
        <v>475</v>
      </c>
      <c r="G237" s="31" t="s">
        <v>12</v>
      </c>
      <c r="H237" s="31" t="s">
        <v>13</v>
      </c>
    </row>
    <row r="238" ht="20" customHeight="1" spans="1:8">
      <c r="A238" s="31"/>
      <c r="B238" s="31">
        <v>236</v>
      </c>
      <c r="C238" s="31" t="s">
        <v>10</v>
      </c>
      <c r="D238" s="45" t="s">
        <v>476</v>
      </c>
      <c r="E238" s="45" t="s">
        <v>477</v>
      </c>
      <c r="F238" s="45" t="s">
        <v>478</v>
      </c>
      <c r="G238" s="31" t="s">
        <v>12</v>
      </c>
      <c r="H238" s="31" t="s">
        <v>13</v>
      </c>
    </row>
    <row r="239" ht="20" customHeight="1" spans="1:8">
      <c r="A239" s="31"/>
      <c r="B239" s="31">
        <v>237</v>
      </c>
      <c r="C239" s="31" t="s">
        <v>10</v>
      </c>
      <c r="D239" s="45" t="s">
        <v>479</v>
      </c>
      <c r="E239" s="45" t="s">
        <v>480</v>
      </c>
      <c r="F239" s="45" t="s">
        <v>481</v>
      </c>
      <c r="G239" s="31" t="s">
        <v>12</v>
      </c>
      <c r="H239" s="31" t="s">
        <v>13</v>
      </c>
    </row>
    <row r="240" ht="20" customHeight="1" spans="1:8">
      <c r="A240" s="31"/>
      <c r="B240" s="31">
        <v>238</v>
      </c>
      <c r="C240" s="31" t="s">
        <v>10</v>
      </c>
      <c r="D240" s="45" t="s">
        <v>482</v>
      </c>
      <c r="E240" s="45" t="s">
        <v>483</v>
      </c>
      <c r="F240" s="45" t="s">
        <v>484</v>
      </c>
      <c r="G240" s="31" t="s">
        <v>12</v>
      </c>
      <c r="H240" s="31" t="s">
        <v>13</v>
      </c>
    </row>
    <row r="241" ht="20" customHeight="1" spans="1:8">
      <c r="A241" s="31"/>
      <c r="B241" s="31">
        <v>239</v>
      </c>
      <c r="C241" s="31" t="s">
        <v>10</v>
      </c>
      <c r="D241" s="45" t="s">
        <v>485</v>
      </c>
      <c r="E241" s="45" t="s">
        <v>477</v>
      </c>
      <c r="F241" s="45" t="s">
        <v>486</v>
      </c>
      <c r="G241" s="31" t="s">
        <v>12</v>
      </c>
      <c r="H241" s="31" t="s">
        <v>13</v>
      </c>
    </row>
    <row r="242" ht="20" customHeight="1" spans="1:8">
      <c r="A242" s="31"/>
      <c r="B242" s="31">
        <v>240</v>
      </c>
      <c r="C242" s="31" t="s">
        <v>10</v>
      </c>
      <c r="D242" s="45" t="s">
        <v>487</v>
      </c>
      <c r="E242" s="45" t="s">
        <v>488</v>
      </c>
      <c r="F242" s="45" t="s">
        <v>489</v>
      </c>
      <c r="G242" s="31" t="s">
        <v>12</v>
      </c>
      <c r="H242" s="31" t="s">
        <v>13</v>
      </c>
    </row>
    <row r="243" ht="20" customHeight="1" spans="1:8">
      <c r="A243" s="31"/>
      <c r="B243" s="31">
        <v>241</v>
      </c>
      <c r="C243" s="31" t="s">
        <v>10</v>
      </c>
      <c r="D243" s="45" t="s">
        <v>490</v>
      </c>
      <c r="E243" s="45" t="s">
        <v>491</v>
      </c>
      <c r="F243" s="45" t="s">
        <v>492</v>
      </c>
      <c r="G243" s="31" t="s">
        <v>12</v>
      </c>
      <c r="H243" s="31" t="s">
        <v>13</v>
      </c>
    </row>
    <row r="244" ht="20" customHeight="1" spans="1:8">
      <c r="A244" s="31"/>
      <c r="B244" s="31">
        <v>242</v>
      </c>
      <c r="C244" s="31" t="s">
        <v>10</v>
      </c>
      <c r="D244" s="45" t="s">
        <v>493</v>
      </c>
      <c r="E244" s="45" t="s">
        <v>494</v>
      </c>
      <c r="F244" s="45" t="s">
        <v>495</v>
      </c>
      <c r="G244" s="31" t="s">
        <v>12</v>
      </c>
      <c r="H244" s="31" t="s">
        <v>13</v>
      </c>
    </row>
    <row r="245" ht="20" customHeight="1" spans="1:8">
      <c r="A245" s="31"/>
      <c r="B245" s="31">
        <v>243</v>
      </c>
      <c r="C245" s="31" t="s">
        <v>10</v>
      </c>
      <c r="D245" s="45" t="s">
        <v>496</v>
      </c>
      <c r="E245" s="45" t="s">
        <v>497</v>
      </c>
      <c r="F245" s="45" t="s">
        <v>498</v>
      </c>
      <c r="G245" s="31" t="s">
        <v>12</v>
      </c>
      <c r="H245" s="31" t="s">
        <v>13</v>
      </c>
    </row>
    <row r="246" ht="20" customHeight="1" spans="1:8">
      <c r="A246" s="31"/>
      <c r="B246" s="31">
        <v>244</v>
      </c>
      <c r="C246" s="31" t="s">
        <v>10</v>
      </c>
      <c r="D246" s="45" t="s">
        <v>499</v>
      </c>
      <c r="E246" s="45" t="s">
        <v>500</v>
      </c>
      <c r="F246" s="45" t="s">
        <v>501</v>
      </c>
      <c r="G246" s="31" t="s">
        <v>12</v>
      </c>
      <c r="H246" s="31" t="s">
        <v>13</v>
      </c>
    </row>
    <row r="247" ht="20" customHeight="1" spans="1:8">
      <c r="A247" s="31"/>
      <c r="B247" s="31">
        <v>245</v>
      </c>
      <c r="C247" s="31" t="s">
        <v>10</v>
      </c>
      <c r="D247" s="45" t="s">
        <v>502</v>
      </c>
      <c r="E247" s="45" t="s">
        <v>503</v>
      </c>
      <c r="F247" s="45" t="s">
        <v>504</v>
      </c>
      <c r="G247" s="31" t="s">
        <v>12</v>
      </c>
      <c r="H247" s="31" t="s">
        <v>13</v>
      </c>
    </row>
    <row r="248" ht="20" customHeight="1" spans="1:8">
      <c r="A248" s="31"/>
      <c r="B248" s="31">
        <v>246</v>
      </c>
      <c r="C248" s="31" t="s">
        <v>10</v>
      </c>
      <c r="D248" s="45" t="s">
        <v>505</v>
      </c>
      <c r="E248" s="45" t="s">
        <v>506</v>
      </c>
      <c r="F248" s="45" t="s">
        <v>507</v>
      </c>
      <c r="G248" s="31" t="s">
        <v>12</v>
      </c>
      <c r="H248" s="31" t="s">
        <v>13</v>
      </c>
    </row>
    <row r="249" ht="20" customHeight="1" spans="1:8">
      <c r="A249" s="31"/>
      <c r="B249" s="31">
        <v>247</v>
      </c>
      <c r="C249" s="31" t="s">
        <v>10</v>
      </c>
      <c r="D249" s="45" t="s">
        <v>508</v>
      </c>
      <c r="E249" s="45" t="s">
        <v>509</v>
      </c>
      <c r="F249" s="45" t="s">
        <v>510</v>
      </c>
      <c r="G249" s="31" t="s">
        <v>12</v>
      </c>
      <c r="H249" s="31" t="s">
        <v>13</v>
      </c>
    </row>
    <row r="250" ht="20" customHeight="1" spans="1:8">
      <c r="A250" s="31"/>
      <c r="B250" s="31">
        <v>248</v>
      </c>
      <c r="C250" s="31" t="s">
        <v>10</v>
      </c>
      <c r="D250" s="45" t="s">
        <v>511</v>
      </c>
      <c r="E250" s="45" t="s">
        <v>477</v>
      </c>
      <c r="F250" s="45" t="s">
        <v>512</v>
      </c>
      <c r="G250" s="31" t="s">
        <v>12</v>
      </c>
      <c r="H250" s="31" t="s">
        <v>13</v>
      </c>
    </row>
    <row r="251" ht="20" customHeight="1" spans="1:8">
      <c r="A251" s="31"/>
      <c r="B251" s="31">
        <v>249</v>
      </c>
      <c r="C251" s="31" t="s">
        <v>10</v>
      </c>
      <c r="D251" s="45" t="s">
        <v>513</v>
      </c>
      <c r="E251" s="45" t="s">
        <v>514</v>
      </c>
      <c r="F251" s="45" t="s">
        <v>515</v>
      </c>
      <c r="G251" s="31" t="s">
        <v>12</v>
      </c>
      <c r="H251" s="31" t="s">
        <v>13</v>
      </c>
    </row>
    <row r="252" ht="20" customHeight="1" spans="1:8">
      <c r="A252" s="31"/>
      <c r="B252" s="31">
        <v>250</v>
      </c>
      <c r="C252" s="31" t="s">
        <v>10</v>
      </c>
      <c r="D252" s="45" t="s">
        <v>516</v>
      </c>
      <c r="E252" s="45" t="s">
        <v>517</v>
      </c>
      <c r="F252" s="45" t="s">
        <v>518</v>
      </c>
      <c r="G252" s="31" t="s">
        <v>12</v>
      </c>
      <c r="H252" s="31" t="s">
        <v>13</v>
      </c>
    </row>
    <row r="253" ht="20" customHeight="1" spans="1:8">
      <c r="A253" s="31"/>
      <c r="B253" s="31">
        <v>251</v>
      </c>
      <c r="C253" s="31" t="s">
        <v>10</v>
      </c>
      <c r="D253" s="45" t="s">
        <v>519</v>
      </c>
      <c r="E253" s="45" t="s">
        <v>520</v>
      </c>
      <c r="F253" s="45" t="s">
        <v>521</v>
      </c>
      <c r="G253" s="31" t="s">
        <v>12</v>
      </c>
      <c r="H253" s="31" t="s">
        <v>13</v>
      </c>
    </row>
    <row r="254" ht="20" customHeight="1" spans="1:8">
      <c r="A254" s="31"/>
      <c r="B254" s="31">
        <v>252</v>
      </c>
      <c r="C254" s="31" t="s">
        <v>10</v>
      </c>
      <c r="D254" s="45" t="s">
        <v>522</v>
      </c>
      <c r="E254" s="45" t="s">
        <v>523</v>
      </c>
      <c r="F254" s="45" t="s">
        <v>524</v>
      </c>
      <c r="G254" s="31" t="s">
        <v>12</v>
      </c>
      <c r="H254" s="31" t="s">
        <v>13</v>
      </c>
    </row>
    <row r="255" ht="20" customHeight="1" spans="1:8">
      <c r="A255" s="31"/>
      <c r="B255" s="31">
        <v>253</v>
      </c>
      <c r="C255" s="31" t="s">
        <v>10</v>
      </c>
      <c r="D255" s="45" t="s">
        <v>525</v>
      </c>
      <c r="E255" s="45" t="s">
        <v>526</v>
      </c>
      <c r="F255" s="45" t="s">
        <v>527</v>
      </c>
      <c r="G255" s="31" t="s">
        <v>12</v>
      </c>
      <c r="H255" s="31" t="s">
        <v>13</v>
      </c>
    </row>
    <row r="256" ht="20" customHeight="1" spans="1:8">
      <c r="A256" s="31"/>
      <c r="B256" s="31">
        <v>254</v>
      </c>
      <c r="C256" s="31" t="s">
        <v>10</v>
      </c>
      <c r="D256" s="45" t="s">
        <v>528</v>
      </c>
      <c r="E256" s="45" t="s">
        <v>529</v>
      </c>
      <c r="F256" s="45" t="s">
        <v>530</v>
      </c>
      <c r="G256" s="31" t="s">
        <v>12</v>
      </c>
      <c r="H256" s="31" t="s">
        <v>13</v>
      </c>
    </row>
    <row r="257" ht="20" customHeight="1" spans="1:8">
      <c r="A257" s="31"/>
      <c r="B257" s="31">
        <v>255</v>
      </c>
      <c r="C257" s="31" t="s">
        <v>10</v>
      </c>
      <c r="D257" s="45" t="s">
        <v>531</v>
      </c>
      <c r="E257" s="45" t="s">
        <v>526</v>
      </c>
      <c r="F257" s="45" t="s">
        <v>532</v>
      </c>
      <c r="G257" s="31" t="s">
        <v>12</v>
      </c>
      <c r="H257" s="31" t="s">
        <v>13</v>
      </c>
    </row>
    <row r="258" ht="20" customHeight="1" spans="1:8">
      <c r="A258" s="31"/>
      <c r="B258" s="31">
        <v>256</v>
      </c>
      <c r="C258" s="31" t="s">
        <v>10</v>
      </c>
      <c r="D258" s="45" t="s">
        <v>533</v>
      </c>
      <c r="E258" s="45" t="s">
        <v>534</v>
      </c>
      <c r="F258" s="45" t="s">
        <v>535</v>
      </c>
      <c r="G258" s="31" t="s">
        <v>12</v>
      </c>
      <c r="H258" s="31" t="s">
        <v>13</v>
      </c>
    </row>
    <row r="259" ht="20" customHeight="1" spans="1:8">
      <c r="A259" s="31"/>
      <c r="B259" s="31">
        <v>257</v>
      </c>
      <c r="C259" s="31" t="s">
        <v>10</v>
      </c>
      <c r="D259" s="45" t="s">
        <v>536</v>
      </c>
      <c r="E259" s="45" t="s">
        <v>537</v>
      </c>
      <c r="F259" s="45" t="s">
        <v>538</v>
      </c>
      <c r="G259" s="31" t="s">
        <v>12</v>
      </c>
      <c r="H259" s="31" t="s">
        <v>13</v>
      </c>
    </row>
    <row r="260" ht="20" customHeight="1" spans="1:8">
      <c r="A260" s="31"/>
      <c r="B260" s="31">
        <v>258</v>
      </c>
      <c r="C260" s="31" t="s">
        <v>10</v>
      </c>
      <c r="D260" s="45" t="s">
        <v>539</v>
      </c>
      <c r="E260" s="45" t="s">
        <v>540</v>
      </c>
      <c r="F260" s="45" t="s">
        <v>541</v>
      </c>
      <c r="G260" s="31" t="s">
        <v>12</v>
      </c>
      <c r="H260" s="31" t="s">
        <v>13</v>
      </c>
    </row>
    <row r="261" ht="20" customHeight="1" spans="1:8">
      <c r="A261" s="31"/>
      <c r="B261" s="31">
        <v>259</v>
      </c>
      <c r="C261" s="31" t="s">
        <v>10</v>
      </c>
      <c r="D261" s="45" t="s">
        <v>542</v>
      </c>
      <c r="E261" s="45" t="s">
        <v>543</v>
      </c>
      <c r="F261" s="45" t="s">
        <v>544</v>
      </c>
      <c r="G261" s="31" t="s">
        <v>12</v>
      </c>
      <c r="H261" s="31" t="s">
        <v>13</v>
      </c>
    </row>
    <row r="262" ht="20" customHeight="1" spans="1:8">
      <c r="A262" s="31"/>
      <c r="B262" s="31">
        <v>260</v>
      </c>
      <c r="C262" s="31" t="s">
        <v>10</v>
      </c>
      <c r="D262" s="45" t="s">
        <v>545</v>
      </c>
      <c r="E262" s="45" t="s">
        <v>546</v>
      </c>
      <c r="F262" s="45" t="s">
        <v>547</v>
      </c>
      <c r="G262" s="31" t="s">
        <v>12</v>
      </c>
      <c r="H262" s="31" t="s">
        <v>13</v>
      </c>
    </row>
    <row r="263" ht="20" customHeight="1" spans="1:8">
      <c r="A263" s="31"/>
      <c r="B263" s="31">
        <v>261</v>
      </c>
      <c r="C263" s="31" t="s">
        <v>10</v>
      </c>
      <c r="D263" s="45" t="s">
        <v>548</v>
      </c>
      <c r="E263" s="45" t="s">
        <v>549</v>
      </c>
      <c r="F263" s="45" t="s">
        <v>550</v>
      </c>
      <c r="G263" s="31" t="s">
        <v>12</v>
      </c>
      <c r="H263" s="31" t="s">
        <v>13</v>
      </c>
    </row>
    <row r="264" ht="20" customHeight="1" spans="1:8">
      <c r="A264" s="31"/>
      <c r="B264" s="31">
        <v>262</v>
      </c>
      <c r="C264" s="31" t="s">
        <v>10</v>
      </c>
      <c r="D264" s="45" t="s">
        <v>551</v>
      </c>
      <c r="E264" s="45" t="s">
        <v>552</v>
      </c>
      <c r="F264" s="45" t="s">
        <v>553</v>
      </c>
      <c r="G264" s="31" t="s">
        <v>12</v>
      </c>
      <c r="H264" s="31" t="s">
        <v>13</v>
      </c>
    </row>
    <row r="265" ht="20" customHeight="1" spans="1:8">
      <c r="A265" s="31"/>
      <c r="B265" s="31">
        <v>263</v>
      </c>
      <c r="C265" s="31" t="s">
        <v>10</v>
      </c>
      <c r="D265" s="45" t="s">
        <v>554</v>
      </c>
      <c r="E265" s="45" t="s">
        <v>555</v>
      </c>
      <c r="F265" s="45" t="s">
        <v>556</v>
      </c>
      <c r="G265" s="31" t="s">
        <v>12</v>
      </c>
      <c r="H265" s="31" t="s">
        <v>13</v>
      </c>
    </row>
    <row r="266" ht="20" customHeight="1" spans="1:8">
      <c r="A266" s="31"/>
      <c r="B266" s="31">
        <v>264</v>
      </c>
      <c r="C266" s="31" t="s">
        <v>10</v>
      </c>
      <c r="D266" s="45" t="s">
        <v>557</v>
      </c>
      <c r="E266" s="45" t="s">
        <v>558</v>
      </c>
      <c r="F266" s="45" t="s">
        <v>559</v>
      </c>
      <c r="G266" s="31" t="s">
        <v>12</v>
      </c>
      <c r="H266" s="31" t="s">
        <v>13</v>
      </c>
    </row>
    <row r="267" ht="20" customHeight="1" spans="1:8">
      <c r="A267" s="31"/>
      <c r="B267" s="31">
        <v>265</v>
      </c>
      <c r="C267" s="31" t="s">
        <v>10</v>
      </c>
      <c r="D267" s="39" t="s">
        <v>560</v>
      </c>
      <c r="E267" s="40" t="s">
        <v>561</v>
      </c>
      <c r="F267" s="39" t="s">
        <v>562</v>
      </c>
      <c r="G267" s="31" t="s">
        <v>12</v>
      </c>
      <c r="H267" s="31" t="s">
        <v>13</v>
      </c>
    </row>
    <row r="268" ht="20" customHeight="1" spans="1:8">
      <c r="A268" s="31"/>
      <c r="B268" s="31">
        <v>266</v>
      </c>
      <c r="C268" s="31" t="s">
        <v>10</v>
      </c>
      <c r="D268" s="39" t="s">
        <v>563</v>
      </c>
      <c r="E268" s="40" t="s">
        <v>564</v>
      </c>
      <c r="F268" s="39" t="s">
        <v>565</v>
      </c>
      <c r="G268" s="31" t="s">
        <v>12</v>
      </c>
      <c r="H268" s="31" t="s">
        <v>13</v>
      </c>
    </row>
    <row r="269" ht="20" customHeight="1" spans="1:8">
      <c r="A269" s="31"/>
      <c r="B269" s="31">
        <v>267</v>
      </c>
      <c r="C269" s="31" t="s">
        <v>10</v>
      </c>
      <c r="D269" s="39" t="s">
        <v>566</v>
      </c>
      <c r="E269" s="40" t="s">
        <v>567</v>
      </c>
      <c r="F269" s="39" t="s">
        <v>568</v>
      </c>
      <c r="G269" s="31" t="s">
        <v>12</v>
      </c>
      <c r="H269" s="31" t="s">
        <v>13</v>
      </c>
    </row>
    <row r="270" ht="20" customHeight="1" spans="1:8">
      <c r="A270" s="31"/>
      <c r="B270" s="31">
        <v>268</v>
      </c>
      <c r="C270" s="31" t="s">
        <v>10</v>
      </c>
      <c r="D270" s="39" t="s">
        <v>569</v>
      </c>
      <c r="E270" s="40" t="s">
        <v>570</v>
      </c>
      <c r="F270" s="39" t="s">
        <v>571</v>
      </c>
      <c r="G270" s="31" t="s">
        <v>12</v>
      </c>
      <c r="H270" s="31" t="s">
        <v>13</v>
      </c>
    </row>
    <row r="271" ht="20" customHeight="1" spans="1:8">
      <c r="A271" s="31"/>
      <c r="B271" s="31">
        <v>269</v>
      </c>
      <c r="C271" s="31" t="s">
        <v>10</v>
      </c>
      <c r="D271" s="39" t="s">
        <v>572</v>
      </c>
      <c r="E271" s="40" t="s">
        <v>573</v>
      </c>
      <c r="F271" s="39" t="s">
        <v>565</v>
      </c>
      <c r="G271" s="31" t="s">
        <v>12</v>
      </c>
      <c r="H271" s="31" t="s">
        <v>13</v>
      </c>
    </row>
    <row r="272" ht="20" customHeight="1" spans="1:8">
      <c r="A272" s="31"/>
      <c r="B272" s="31">
        <v>270</v>
      </c>
      <c r="C272" s="31" t="s">
        <v>10</v>
      </c>
      <c r="D272" s="39" t="s">
        <v>574</v>
      </c>
      <c r="E272" s="40" t="s">
        <v>575</v>
      </c>
      <c r="F272" s="39" t="s">
        <v>576</v>
      </c>
      <c r="G272" s="31" t="s">
        <v>12</v>
      </c>
      <c r="H272" s="31" t="s">
        <v>13</v>
      </c>
    </row>
    <row r="273" ht="20" customHeight="1" spans="1:8">
      <c r="A273" s="31"/>
      <c r="B273" s="31">
        <v>271</v>
      </c>
      <c r="C273" s="31" t="s">
        <v>10</v>
      </c>
      <c r="D273" s="39" t="s">
        <v>577</v>
      </c>
      <c r="E273" s="40" t="s">
        <v>578</v>
      </c>
      <c r="F273" s="39" t="s">
        <v>579</v>
      </c>
      <c r="G273" s="31" t="s">
        <v>12</v>
      </c>
      <c r="H273" s="31" t="s">
        <v>13</v>
      </c>
    </row>
    <row r="274" ht="20" customHeight="1" spans="1:8">
      <c r="A274" s="31"/>
      <c r="B274" s="31">
        <v>272</v>
      </c>
      <c r="C274" s="31" t="s">
        <v>10</v>
      </c>
      <c r="D274" s="39" t="s">
        <v>580</v>
      </c>
      <c r="E274" s="40" t="s">
        <v>581</v>
      </c>
      <c r="F274" s="39" t="s">
        <v>582</v>
      </c>
      <c r="G274" s="31" t="s">
        <v>12</v>
      </c>
      <c r="H274" s="31" t="s">
        <v>13</v>
      </c>
    </row>
    <row r="275" ht="20" customHeight="1" spans="1:8">
      <c r="A275" s="31"/>
      <c r="B275" s="31">
        <v>273</v>
      </c>
      <c r="C275" s="31" t="s">
        <v>10</v>
      </c>
      <c r="D275" s="39" t="s">
        <v>583</v>
      </c>
      <c r="E275" s="40" t="s">
        <v>584</v>
      </c>
      <c r="F275" s="39" t="s">
        <v>585</v>
      </c>
      <c r="G275" s="31" t="s">
        <v>12</v>
      </c>
      <c r="H275" s="31" t="s">
        <v>13</v>
      </c>
    </row>
    <row r="276" ht="20" customHeight="1" spans="1:8">
      <c r="A276" s="31"/>
      <c r="B276" s="31">
        <v>274</v>
      </c>
      <c r="C276" s="31" t="s">
        <v>10</v>
      </c>
      <c r="D276" s="39" t="s">
        <v>586</v>
      </c>
      <c r="E276" s="40" t="s">
        <v>587</v>
      </c>
      <c r="F276" s="39" t="s">
        <v>588</v>
      </c>
      <c r="G276" s="31" t="s">
        <v>12</v>
      </c>
      <c r="H276" s="31" t="s">
        <v>13</v>
      </c>
    </row>
    <row r="277" ht="20" customHeight="1" spans="1:8">
      <c r="A277" s="31"/>
      <c r="B277" s="31">
        <v>275</v>
      </c>
      <c r="C277" s="31" t="s">
        <v>10</v>
      </c>
      <c r="D277" s="40" t="s">
        <v>589</v>
      </c>
      <c r="E277" s="40" t="s">
        <v>590</v>
      </c>
      <c r="F277" s="39" t="s">
        <v>565</v>
      </c>
      <c r="G277" s="31" t="s">
        <v>12</v>
      </c>
      <c r="H277" s="31" t="s">
        <v>13</v>
      </c>
    </row>
    <row r="278" ht="20" customHeight="1" spans="1:8">
      <c r="A278" s="31"/>
      <c r="B278" s="31">
        <v>276</v>
      </c>
      <c r="C278" s="31" t="s">
        <v>10</v>
      </c>
      <c r="D278" s="40" t="s">
        <v>591</v>
      </c>
      <c r="E278" s="40" t="s">
        <v>592</v>
      </c>
      <c r="F278" s="40" t="s">
        <v>565</v>
      </c>
      <c r="G278" s="31" t="s">
        <v>12</v>
      </c>
      <c r="H278" s="31" t="s">
        <v>13</v>
      </c>
    </row>
    <row r="279" ht="20" customHeight="1" spans="1:8">
      <c r="A279" s="31"/>
      <c r="B279" s="31">
        <v>277</v>
      </c>
      <c r="C279" s="31" t="s">
        <v>10</v>
      </c>
      <c r="D279" s="39" t="s">
        <v>593</v>
      </c>
      <c r="E279" s="40" t="s">
        <v>594</v>
      </c>
      <c r="F279" s="39" t="s">
        <v>565</v>
      </c>
      <c r="G279" s="31" t="s">
        <v>12</v>
      </c>
      <c r="H279" s="31" t="s">
        <v>13</v>
      </c>
    </row>
    <row r="280" ht="20" customHeight="1" spans="1:8">
      <c r="A280" s="31"/>
      <c r="B280" s="31">
        <v>278</v>
      </c>
      <c r="C280" s="31" t="s">
        <v>10</v>
      </c>
      <c r="D280" s="39" t="s">
        <v>595</v>
      </c>
      <c r="E280" s="40" t="s">
        <v>596</v>
      </c>
      <c r="F280" s="39" t="s">
        <v>597</v>
      </c>
      <c r="G280" s="31" t="s">
        <v>12</v>
      </c>
      <c r="H280" s="31" t="s">
        <v>13</v>
      </c>
    </row>
    <row r="281" ht="20" customHeight="1" spans="1:8">
      <c r="A281" s="31"/>
      <c r="B281" s="31">
        <v>279</v>
      </c>
      <c r="C281" s="31" t="s">
        <v>10</v>
      </c>
      <c r="D281" s="39" t="s">
        <v>598</v>
      </c>
      <c r="E281" s="40" t="s">
        <v>599</v>
      </c>
      <c r="F281" s="39" t="s">
        <v>565</v>
      </c>
      <c r="G281" s="31" t="s">
        <v>12</v>
      </c>
      <c r="H281" s="31" t="s">
        <v>13</v>
      </c>
    </row>
    <row r="282" ht="20" customHeight="1" spans="1:8">
      <c r="A282" s="31"/>
      <c r="B282" s="31">
        <v>280</v>
      </c>
      <c r="C282" s="31" t="s">
        <v>10</v>
      </c>
      <c r="D282" s="39" t="s">
        <v>600</v>
      </c>
      <c r="E282" s="40" t="s">
        <v>601</v>
      </c>
      <c r="F282" s="39" t="s">
        <v>565</v>
      </c>
      <c r="G282" s="31" t="s">
        <v>12</v>
      </c>
      <c r="H282" s="31" t="s">
        <v>13</v>
      </c>
    </row>
    <row r="283" ht="20" customHeight="1" spans="1:8">
      <c r="A283" s="31"/>
      <c r="B283" s="31">
        <v>281</v>
      </c>
      <c r="C283" s="31" t="s">
        <v>10</v>
      </c>
      <c r="D283" s="39" t="s">
        <v>602</v>
      </c>
      <c r="E283" s="40" t="s">
        <v>603</v>
      </c>
      <c r="F283" s="39" t="s">
        <v>565</v>
      </c>
      <c r="G283" s="31" t="s">
        <v>12</v>
      </c>
      <c r="H283" s="31" t="s">
        <v>13</v>
      </c>
    </row>
    <row r="284" ht="20" customHeight="1" spans="1:8">
      <c r="A284" s="31"/>
      <c r="B284" s="31">
        <v>282</v>
      </c>
      <c r="C284" s="31" t="s">
        <v>10</v>
      </c>
      <c r="D284" s="39" t="s">
        <v>604</v>
      </c>
      <c r="E284" s="40" t="s">
        <v>605</v>
      </c>
      <c r="F284" s="39" t="s">
        <v>565</v>
      </c>
      <c r="G284" s="31" t="s">
        <v>12</v>
      </c>
      <c r="H284" s="31" t="s">
        <v>13</v>
      </c>
    </row>
    <row r="285" ht="20" customHeight="1" spans="1:8">
      <c r="A285" s="31"/>
      <c r="B285" s="31">
        <v>283</v>
      </c>
      <c r="C285" s="31" t="s">
        <v>10</v>
      </c>
      <c r="D285" s="39" t="s">
        <v>606</v>
      </c>
      <c r="E285" s="40" t="s">
        <v>607</v>
      </c>
      <c r="F285" s="39" t="s">
        <v>608</v>
      </c>
      <c r="G285" s="31" t="s">
        <v>12</v>
      </c>
      <c r="H285" s="31" t="s">
        <v>13</v>
      </c>
    </row>
    <row r="286" ht="20" customHeight="1" spans="1:8">
      <c r="A286" s="31"/>
      <c r="B286" s="31">
        <v>284</v>
      </c>
      <c r="C286" s="31" t="s">
        <v>10</v>
      </c>
      <c r="D286" s="39" t="s">
        <v>609</v>
      </c>
      <c r="E286" s="40" t="s">
        <v>610</v>
      </c>
      <c r="F286" s="39" t="s">
        <v>611</v>
      </c>
      <c r="G286" s="31" t="s">
        <v>12</v>
      </c>
      <c r="H286" s="31" t="s">
        <v>13</v>
      </c>
    </row>
    <row r="287" ht="20" customHeight="1" spans="1:8">
      <c r="A287" s="31"/>
      <c r="B287" s="31">
        <v>285</v>
      </c>
      <c r="C287" s="31" t="s">
        <v>10</v>
      </c>
      <c r="D287" s="39" t="s">
        <v>612</v>
      </c>
      <c r="E287" s="40" t="s">
        <v>613</v>
      </c>
      <c r="F287" s="39" t="s">
        <v>614</v>
      </c>
      <c r="G287" s="31" t="s">
        <v>12</v>
      </c>
      <c r="H287" s="31" t="s">
        <v>13</v>
      </c>
    </row>
    <row r="288" ht="20" customHeight="1" spans="1:8">
      <c r="A288" s="31"/>
      <c r="B288" s="31">
        <v>286</v>
      </c>
      <c r="C288" s="31" t="s">
        <v>10</v>
      </c>
      <c r="D288" s="39" t="s">
        <v>615</v>
      </c>
      <c r="E288" s="40" t="s">
        <v>616</v>
      </c>
      <c r="F288" s="39" t="s">
        <v>617</v>
      </c>
      <c r="G288" s="31" t="s">
        <v>12</v>
      </c>
      <c r="H288" s="31" t="s">
        <v>13</v>
      </c>
    </row>
    <row r="289" ht="20" customHeight="1" spans="1:8">
      <c r="A289" s="31"/>
      <c r="B289" s="31">
        <v>287</v>
      </c>
      <c r="C289" s="31" t="s">
        <v>10</v>
      </c>
      <c r="D289" s="39" t="s">
        <v>618</v>
      </c>
      <c r="E289" s="40" t="s">
        <v>619</v>
      </c>
      <c r="F289" s="39" t="s">
        <v>620</v>
      </c>
      <c r="G289" s="31" t="s">
        <v>12</v>
      </c>
      <c r="H289" s="31" t="s">
        <v>13</v>
      </c>
    </row>
    <row r="290" ht="20" customHeight="1" spans="1:8">
      <c r="A290" s="31"/>
      <c r="B290" s="31">
        <v>288</v>
      </c>
      <c r="C290" s="31" t="s">
        <v>10</v>
      </c>
      <c r="D290" s="40" t="s">
        <v>621</v>
      </c>
      <c r="E290" s="40" t="s">
        <v>622</v>
      </c>
      <c r="F290" s="39" t="s">
        <v>623</v>
      </c>
      <c r="G290" s="31" t="s">
        <v>12</v>
      </c>
      <c r="H290" s="31" t="s">
        <v>13</v>
      </c>
    </row>
    <row r="291" ht="20" customHeight="1" spans="1:8">
      <c r="A291" s="31"/>
      <c r="B291" s="31">
        <v>289</v>
      </c>
      <c r="C291" s="31" t="s">
        <v>10</v>
      </c>
      <c r="D291" s="40" t="s">
        <v>624</v>
      </c>
      <c r="E291" s="40" t="s">
        <v>625</v>
      </c>
      <c r="F291" s="39" t="s">
        <v>626</v>
      </c>
      <c r="G291" s="31" t="s">
        <v>12</v>
      </c>
      <c r="H291" s="31" t="s">
        <v>13</v>
      </c>
    </row>
    <row r="292" ht="20" customHeight="1" spans="1:8">
      <c r="A292" s="31"/>
      <c r="B292" s="31">
        <v>290</v>
      </c>
      <c r="C292" s="31" t="s">
        <v>10</v>
      </c>
      <c r="D292" s="40" t="s">
        <v>627</v>
      </c>
      <c r="E292" s="40" t="s">
        <v>628</v>
      </c>
      <c r="F292" s="39" t="s">
        <v>629</v>
      </c>
      <c r="G292" s="31" t="s">
        <v>12</v>
      </c>
      <c r="H292" s="31" t="s">
        <v>13</v>
      </c>
    </row>
    <row r="293" ht="20" customHeight="1" spans="1:8">
      <c r="A293" s="31"/>
      <c r="B293" s="31">
        <v>291</v>
      </c>
      <c r="C293" s="31" t="s">
        <v>10</v>
      </c>
      <c r="D293" s="40" t="s">
        <v>630</v>
      </c>
      <c r="E293" s="40" t="s">
        <v>631</v>
      </c>
      <c r="F293" s="39" t="s">
        <v>632</v>
      </c>
      <c r="G293" s="31" t="s">
        <v>12</v>
      </c>
      <c r="H293" s="31" t="s">
        <v>13</v>
      </c>
    </row>
    <row r="294" ht="20" customHeight="1" spans="1:8">
      <c r="A294" s="31"/>
      <c r="B294" s="31">
        <v>292</v>
      </c>
      <c r="C294" s="31" t="s">
        <v>10</v>
      </c>
      <c r="D294" s="40" t="s">
        <v>633</v>
      </c>
      <c r="E294" s="40" t="s">
        <v>634</v>
      </c>
      <c r="F294" s="39" t="s">
        <v>635</v>
      </c>
      <c r="G294" s="31" t="s">
        <v>12</v>
      </c>
      <c r="H294" s="31" t="s">
        <v>13</v>
      </c>
    </row>
    <row r="295" ht="20" customHeight="1" spans="1:8">
      <c r="A295" s="31"/>
      <c r="B295" s="31">
        <v>293</v>
      </c>
      <c r="C295" s="31" t="s">
        <v>10</v>
      </c>
      <c r="D295" s="40" t="s">
        <v>636</v>
      </c>
      <c r="E295" s="40" t="s">
        <v>637</v>
      </c>
      <c r="F295" s="39" t="s">
        <v>638</v>
      </c>
      <c r="G295" s="31" t="s">
        <v>12</v>
      </c>
      <c r="H295" s="31" t="s">
        <v>13</v>
      </c>
    </row>
    <row r="296" ht="20" customHeight="1" spans="1:8">
      <c r="A296" s="31"/>
      <c r="B296" s="31">
        <v>294</v>
      </c>
      <c r="C296" s="31" t="s">
        <v>10</v>
      </c>
      <c r="D296" s="40" t="s">
        <v>639</v>
      </c>
      <c r="E296" s="40" t="s">
        <v>640</v>
      </c>
      <c r="F296" s="39" t="s">
        <v>641</v>
      </c>
      <c r="G296" s="31" t="s">
        <v>12</v>
      </c>
      <c r="H296" s="31" t="s">
        <v>13</v>
      </c>
    </row>
    <row r="297" ht="20" customHeight="1" spans="1:8">
      <c r="A297" s="31"/>
      <c r="B297" s="31">
        <v>295</v>
      </c>
      <c r="C297" s="31" t="s">
        <v>10</v>
      </c>
      <c r="D297" s="40" t="s">
        <v>642</v>
      </c>
      <c r="E297" s="40" t="s">
        <v>643</v>
      </c>
      <c r="F297" s="39" t="s">
        <v>644</v>
      </c>
      <c r="G297" s="31" t="s">
        <v>12</v>
      </c>
      <c r="H297" s="31" t="s">
        <v>13</v>
      </c>
    </row>
    <row r="298" ht="20" customHeight="1" spans="1:8">
      <c r="A298" s="31"/>
      <c r="B298" s="31">
        <v>296</v>
      </c>
      <c r="C298" s="31" t="s">
        <v>10</v>
      </c>
      <c r="D298" s="40" t="s">
        <v>645</v>
      </c>
      <c r="E298" s="40" t="s">
        <v>646</v>
      </c>
      <c r="F298" s="39" t="s">
        <v>647</v>
      </c>
      <c r="G298" s="31" t="s">
        <v>12</v>
      </c>
      <c r="H298" s="31" t="s">
        <v>13</v>
      </c>
    </row>
    <row r="299" ht="20" customHeight="1" spans="1:8">
      <c r="A299" s="31"/>
      <c r="B299" s="31">
        <v>297</v>
      </c>
      <c r="C299" s="31" t="s">
        <v>10</v>
      </c>
      <c r="D299" s="40" t="s">
        <v>648</v>
      </c>
      <c r="E299" s="40" t="s">
        <v>649</v>
      </c>
      <c r="F299" s="39" t="s">
        <v>650</v>
      </c>
      <c r="G299" s="31" t="s">
        <v>12</v>
      </c>
      <c r="H299" s="31" t="s">
        <v>13</v>
      </c>
    </row>
    <row r="300" ht="20" customHeight="1" spans="1:8">
      <c r="A300" s="31"/>
      <c r="B300" s="31">
        <v>298</v>
      </c>
      <c r="C300" s="31" t="s">
        <v>10</v>
      </c>
      <c r="D300" s="40" t="s">
        <v>651</v>
      </c>
      <c r="E300" s="40" t="s">
        <v>652</v>
      </c>
      <c r="F300" s="39" t="s">
        <v>653</v>
      </c>
      <c r="G300" s="31" t="s">
        <v>12</v>
      </c>
      <c r="H300" s="31" t="s">
        <v>13</v>
      </c>
    </row>
    <row r="301" ht="20" customHeight="1" spans="1:8">
      <c r="A301" s="31"/>
      <c r="B301" s="31">
        <v>299</v>
      </c>
      <c r="C301" s="31" t="s">
        <v>10</v>
      </c>
      <c r="D301" s="40" t="s">
        <v>654</v>
      </c>
      <c r="E301" s="40" t="s">
        <v>655</v>
      </c>
      <c r="F301" s="39" t="s">
        <v>656</v>
      </c>
      <c r="G301" s="31" t="s">
        <v>12</v>
      </c>
      <c r="H301" s="31" t="s">
        <v>13</v>
      </c>
    </row>
    <row r="302" ht="20" customHeight="1" spans="1:8">
      <c r="A302" s="31"/>
      <c r="B302" s="31">
        <v>300</v>
      </c>
      <c r="C302" s="31" t="s">
        <v>10</v>
      </c>
      <c r="D302" s="40" t="s">
        <v>657</v>
      </c>
      <c r="E302" s="40" t="s">
        <v>658</v>
      </c>
      <c r="F302" s="39" t="s">
        <v>659</v>
      </c>
      <c r="G302" s="31" t="s">
        <v>12</v>
      </c>
      <c r="H302" s="31" t="s">
        <v>13</v>
      </c>
    </row>
    <row r="303" ht="20" customHeight="1" spans="1:8">
      <c r="A303" s="31"/>
      <c r="B303" s="31">
        <v>301</v>
      </c>
      <c r="C303" s="31" t="s">
        <v>10</v>
      </c>
      <c r="D303" s="40" t="s">
        <v>660</v>
      </c>
      <c r="E303" s="40" t="s">
        <v>661</v>
      </c>
      <c r="F303" s="39" t="s">
        <v>662</v>
      </c>
      <c r="G303" s="31" t="s">
        <v>12</v>
      </c>
      <c r="H303" s="31" t="s">
        <v>13</v>
      </c>
    </row>
    <row r="304" ht="20" customHeight="1" spans="1:8">
      <c r="A304" s="31"/>
      <c r="B304" s="31">
        <v>302</v>
      </c>
      <c r="C304" s="31" t="s">
        <v>10</v>
      </c>
      <c r="D304" s="40" t="s">
        <v>663</v>
      </c>
      <c r="E304" s="40" t="s">
        <v>664</v>
      </c>
      <c r="F304" s="39" t="s">
        <v>665</v>
      </c>
      <c r="G304" s="31" t="s">
        <v>12</v>
      </c>
      <c r="H304" s="31" t="s">
        <v>13</v>
      </c>
    </row>
    <row r="305" ht="20" customHeight="1" spans="1:8">
      <c r="A305" s="31"/>
      <c r="B305" s="31">
        <v>303</v>
      </c>
      <c r="C305" s="31" t="s">
        <v>10</v>
      </c>
      <c r="D305" s="40" t="s">
        <v>666</v>
      </c>
      <c r="E305" s="40" t="s">
        <v>667</v>
      </c>
      <c r="F305" s="39" t="s">
        <v>668</v>
      </c>
      <c r="G305" s="31" t="s">
        <v>12</v>
      </c>
      <c r="H305" s="31" t="s">
        <v>13</v>
      </c>
    </row>
    <row r="306" ht="20" customHeight="1" spans="1:8">
      <c r="A306" s="31"/>
      <c r="B306" s="31">
        <v>304</v>
      </c>
      <c r="C306" s="31" t="s">
        <v>10</v>
      </c>
      <c r="D306" s="40" t="s">
        <v>669</v>
      </c>
      <c r="E306" s="40" t="s">
        <v>670</v>
      </c>
      <c r="F306" s="39" t="s">
        <v>671</v>
      </c>
      <c r="G306" s="31" t="s">
        <v>12</v>
      </c>
      <c r="H306" s="31" t="s">
        <v>13</v>
      </c>
    </row>
    <row r="307" ht="20" customHeight="1" spans="1:8">
      <c r="A307" s="31"/>
      <c r="B307" s="31">
        <v>305</v>
      </c>
      <c r="C307" s="31" t="s">
        <v>10</v>
      </c>
      <c r="D307" s="40" t="s">
        <v>672</v>
      </c>
      <c r="E307" s="40" t="s">
        <v>673</v>
      </c>
      <c r="F307" s="39" t="s">
        <v>674</v>
      </c>
      <c r="G307" s="31" t="s">
        <v>12</v>
      </c>
      <c r="H307" s="31" t="s">
        <v>13</v>
      </c>
    </row>
    <row r="308" ht="20" customHeight="1" spans="1:8">
      <c r="A308" s="31"/>
      <c r="B308" s="31">
        <v>306</v>
      </c>
      <c r="C308" s="31" t="s">
        <v>10</v>
      </c>
      <c r="D308" s="40" t="s">
        <v>675</v>
      </c>
      <c r="E308" s="40" t="s">
        <v>676</v>
      </c>
      <c r="F308" s="39" t="s">
        <v>677</v>
      </c>
      <c r="G308" s="31" t="s">
        <v>12</v>
      </c>
      <c r="H308" s="31" t="s">
        <v>13</v>
      </c>
    </row>
    <row r="309" ht="20" customHeight="1" spans="1:8">
      <c r="A309" s="31"/>
      <c r="B309" s="31">
        <v>307</v>
      </c>
      <c r="C309" s="31" t="s">
        <v>10</v>
      </c>
      <c r="D309" s="40" t="s">
        <v>678</v>
      </c>
      <c r="E309" s="40" t="s">
        <v>679</v>
      </c>
      <c r="F309" s="39" t="s">
        <v>680</v>
      </c>
      <c r="G309" s="31" t="s">
        <v>12</v>
      </c>
      <c r="H309" s="31" t="s">
        <v>13</v>
      </c>
    </row>
    <row r="310" ht="20" customHeight="1" spans="1:8">
      <c r="A310" s="31"/>
      <c r="B310" s="31">
        <v>308</v>
      </c>
      <c r="C310" s="31" t="s">
        <v>10</v>
      </c>
      <c r="D310" s="40" t="s">
        <v>681</v>
      </c>
      <c r="E310" s="40" t="s">
        <v>682</v>
      </c>
      <c r="F310" s="39" t="s">
        <v>683</v>
      </c>
      <c r="G310" s="31" t="s">
        <v>12</v>
      </c>
      <c r="H310" s="31" t="s">
        <v>13</v>
      </c>
    </row>
    <row r="311" ht="20" customHeight="1" spans="1:8">
      <c r="A311" s="31"/>
      <c r="B311" s="31">
        <v>309</v>
      </c>
      <c r="C311" s="31" t="s">
        <v>10</v>
      </c>
      <c r="D311" s="40" t="s">
        <v>684</v>
      </c>
      <c r="E311" s="40" t="s">
        <v>685</v>
      </c>
      <c r="F311" s="39" t="s">
        <v>638</v>
      </c>
      <c r="G311" s="31" t="s">
        <v>12</v>
      </c>
      <c r="H311" s="31" t="s">
        <v>13</v>
      </c>
    </row>
    <row r="312" ht="20" customHeight="1" spans="1:8">
      <c r="A312" s="31"/>
      <c r="B312" s="31">
        <v>310</v>
      </c>
      <c r="C312" s="31" t="s">
        <v>10</v>
      </c>
      <c r="D312" s="40" t="s">
        <v>686</v>
      </c>
      <c r="E312" s="40" t="s">
        <v>687</v>
      </c>
      <c r="F312" s="39" t="s">
        <v>688</v>
      </c>
      <c r="G312" s="31" t="s">
        <v>12</v>
      </c>
      <c r="H312" s="31" t="s">
        <v>13</v>
      </c>
    </row>
    <row r="313" ht="20" customHeight="1" spans="1:8">
      <c r="A313" s="31"/>
      <c r="B313" s="31">
        <v>311</v>
      </c>
      <c r="C313" s="31" t="s">
        <v>10</v>
      </c>
      <c r="D313" s="40" t="s">
        <v>689</v>
      </c>
      <c r="E313" s="40" t="s">
        <v>690</v>
      </c>
      <c r="F313" s="39" t="s">
        <v>691</v>
      </c>
      <c r="G313" s="31" t="s">
        <v>12</v>
      </c>
      <c r="H313" s="31" t="s">
        <v>13</v>
      </c>
    </row>
    <row r="314" ht="20" customHeight="1" spans="1:8">
      <c r="A314" s="31"/>
      <c r="B314" s="31">
        <v>312</v>
      </c>
      <c r="C314" s="31" t="s">
        <v>10</v>
      </c>
      <c r="D314" s="40" t="s">
        <v>692</v>
      </c>
      <c r="E314" s="40" t="s">
        <v>693</v>
      </c>
      <c r="F314" s="39" t="s">
        <v>635</v>
      </c>
      <c r="G314" s="31" t="s">
        <v>12</v>
      </c>
      <c r="H314" s="31" t="s">
        <v>13</v>
      </c>
    </row>
    <row r="315" ht="20" customHeight="1" spans="1:8">
      <c r="A315" s="31"/>
      <c r="B315" s="31">
        <v>313</v>
      </c>
      <c r="C315" s="31" t="s">
        <v>10</v>
      </c>
      <c r="D315" s="40" t="s">
        <v>694</v>
      </c>
      <c r="E315" s="40" t="s">
        <v>695</v>
      </c>
      <c r="F315" s="39" t="s">
        <v>696</v>
      </c>
      <c r="G315" s="31" t="s">
        <v>12</v>
      </c>
      <c r="H315" s="31" t="s">
        <v>13</v>
      </c>
    </row>
    <row r="316" ht="20" customHeight="1" spans="1:8">
      <c r="A316" s="31"/>
      <c r="B316" s="31">
        <v>314</v>
      </c>
      <c r="C316" s="31" t="s">
        <v>10</v>
      </c>
      <c r="D316" s="40" t="s">
        <v>697</v>
      </c>
      <c r="E316" s="40" t="s">
        <v>698</v>
      </c>
      <c r="F316" s="39" t="s">
        <v>699</v>
      </c>
      <c r="G316" s="31" t="s">
        <v>12</v>
      </c>
      <c r="H316" s="31" t="s">
        <v>13</v>
      </c>
    </row>
    <row r="317" ht="20" customHeight="1" spans="1:8">
      <c r="A317" s="31"/>
      <c r="B317" s="31">
        <v>315</v>
      </c>
      <c r="C317" s="31" t="s">
        <v>10</v>
      </c>
      <c r="D317" s="40" t="s">
        <v>700</v>
      </c>
      <c r="E317" s="40" t="s">
        <v>701</v>
      </c>
      <c r="F317" s="39" t="s">
        <v>702</v>
      </c>
      <c r="G317" s="31" t="s">
        <v>12</v>
      </c>
      <c r="H317" s="31" t="s">
        <v>13</v>
      </c>
    </row>
    <row r="318" ht="20" customHeight="1" spans="1:8">
      <c r="A318" s="31"/>
      <c r="B318" s="31">
        <v>316</v>
      </c>
      <c r="C318" s="31" t="s">
        <v>10</v>
      </c>
      <c r="D318" s="40" t="s">
        <v>703</v>
      </c>
      <c r="E318" s="40" t="s">
        <v>704</v>
      </c>
      <c r="F318" s="39" t="s">
        <v>635</v>
      </c>
      <c r="G318" s="31" t="s">
        <v>12</v>
      </c>
      <c r="H318" s="31" t="s">
        <v>13</v>
      </c>
    </row>
    <row r="319" ht="20" customHeight="1" spans="1:8">
      <c r="A319" s="31"/>
      <c r="B319" s="31">
        <v>317</v>
      </c>
      <c r="C319" s="31" t="s">
        <v>10</v>
      </c>
      <c r="D319" s="40" t="s">
        <v>705</v>
      </c>
      <c r="E319" s="40" t="s">
        <v>706</v>
      </c>
      <c r="F319" s="39" t="s">
        <v>635</v>
      </c>
      <c r="G319" s="31" t="s">
        <v>12</v>
      </c>
      <c r="H319" s="31" t="s">
        <v>13</v>
      </c>
    </row>
    <row r="320" ht="20" customHeight="1" spans="1:8">
      <c r="A320" s="31"/>
      <c r="B320" s="31">
        <v>318</v>
      </c>
      <c r="C320" s="31" t="s">
        <v>10</v>
      </c>
      <c r="D320" s="40" t="s">
        <v>707</v>
      </c>
      <c r="E320" s="40" t="s">
        <v>708</v>
      </c>
      <c r="F320" s="39" t="s">
        <v>709</v>
      </c>
      <c r="G320" s="31" t="s">
        <v>12</v>
      </c>
      <c r="H320" s="31" t="s">
        <v>13</v>
      </c>
    </row>
    <row r="321" ht="20" customHeight="1" spans="1:8">
      <c r="A321" s="31"/>
      <c r="B321" s="31">
        <v>319</v>
      </c>
      <c r="C321" s="31" t="s">
        <v>10</v>
      </c>
      <c r="D321" s="40" t="s">
        <v>710</v>
      </c>
      <c r="E321" s="40" t="s">
        <v>711</v>
      </c>
      <c r="F321" s="39" t="s">
        <v>635</v>
      </c>
      <c r="G321" s="31" t="s">
        <v>12</v>
      </c>
      <c r="H321" s="31" t="s">
        <v>13</v>
      </c>
    </row>
    <row r="322" ht="20" customHeight="1" spans="1:8">
      <c r="A322" s="31"/>
      <c r="B322" s="31">
        <v>320</v>
      </c>
      <c r="C322" s="31" t="s">
        <v>10</v>
      </c>
      <c r="D322" s="40" t="s">
        <v>712</v>
      </c>
      <c r="E322" s="40" t="s">
        <v>713</v>
      </c>
      <c r="F322" s="39" t="s">
        <v>714</v>
      </c>
      <c r="G322" s="31" t="s">
        <v>12</v>
      </c>
      <c r="H322" s="31" t="s">
        <v>13</v>
      </c>
    </row>
    <row r="323" ht="20" customHeight="1" spans="1:8">
      <c r="A323" s="31"/>
      <c r="B323" s="31">
        <v>321</v>
      </c>
      <c r="C323" s="31" t="s">
        <v>10</v>
      </c>
      <c r="D323" s="40" t="s">
        <v>715</v>
      </c>
      <c r="E323" s="40" t="s">
        <v>716</v>
      </c>
      <c r="F323" s="39" t="s">
        <v>699</v>
      </c>
      <c r="G323" s="31" t="s">
        <v>12</v>
      </c>
      <c r="H323" s="31" t="s">
        <v>13</v>
      </c>
    </row>
    <row r="324" ht="20" customHeight="1" spans="1:8">
      <c r="A324" s="31"/>
      <c r="B324" s="31">
        <v>322</v>
      </c>
      <c r="C324" s="31" t="s">
        <v>10</v>
      </c>
      <c r="D324" s="39" t="s">
        <v>717</v>
      </c>
      <c r="E324" s="40" t="s">
        <v>718</v>
      </c>
      <c r="F324" s="46" t="s">
        <v>719</v>
      </c>
      <c r="G324" s="31" t="s">
        <v>12</v>
      </c>
      <c r="H324" s="31" t="s">
        <v>13</v>
      </c>
    </row>
    <row r="325" ht="20" customHeight="1" spans="1:8">
      <c r="A325" s="31"/>
      <c r="B325" s="31">
        <v>323</v>
      </c>
      <c r="C325" s="31" t="s">
        <v>10</v>
      </c>
      <c r="D325" s="39" t="s">
        <v>720</v>
      </c>
      <c r="E325" s="40" t="s">
        <v>721</v>
      </c>
      <c r="F325" s="46" t="s">
        <v>722</v>
      </c>
      <c r="G325" s="31" t="s">
        <v>12</v>
      </c>
      <c r="H325" s="31" t="s">
        <v>13</v>
      </c>
    </row>
    <row r="326" ht="20" customHeight="1" spans="1:8">
      <c r="A326" s="31"/>
      <c r="B326" s="31">
        <v>324</v>
      </c>
      <c r="C326" s="31" t="s">
        <v>10</v>
      </c>
      <c r="D326" s="39" t="s">
        <v>723</v>
      </c>
      <c r="E326" s="40" t="s">
        <v>724</v>
      </c>
      <c r="F326" s="46" t="s">
        <v>725</v>
      </c>
      <c r="G326" s="31" t="s">
        <v>12</v>
      </c>
      <c r="H326" s="31" t="s">
        <v>13</v>
      </c>
    </row>
    <row r="327" ht="20" customHeight="1" spans="1:8">
      <c r="A327" s="31"/>
      <c r="B327" s="31">
        <v>325</v>
      </c>
      <c r="C327" s="31" t="s">
        <v>10</v>
      </c>
      <c r="D327" s="39" t="s">
        <v>726</v>
      </c>
      <c r="E327" s="40" t="s">
        <v>727</v>
      </c>
      <c r="F327" s="46" t="s">
        <v>728</v>
      </c>
      <c r="G327" s="31" t="s">
        <v>12</v>
      </c>
      <c r="H327" s="31" t="s">
        <v>13</v>
      </c>
    </row>
    <row r="328" ht="20" customHeight="1" spans="1:8">
      <c r="A328" s="31"/>
      <c r="B328" s="31">
        <v>326</v>
      </c>
      <c r="C328" s="31" t="s">
        <v>10</v>
      </c>
      <c r="D328" s="39" t="s">
        <v>729</v>
      </c>
      <c r="E328" s="40" t="s">
        <v>730</v>
      </c>
      <c r="F328" s="46" t="s">
        <v>731</v>
      </c>
      <c r="G328" s="31" t="s">
        <v>12</v>
      </c>
      <c r="H328" s="31" t="s">
        <v>13</v>
      </c>
    </row>
    <row r="329" ht="20" customHeight="1" spans="1:8">
      <c r="A329" s="31"/>
      <c r="B329" s="31">
        <v>327</v>
      </c>
      <c r="C329" s="31" t="s">
        <v>10</v>
      </c>
      <c r="D329" s="39" t="s">
        <v>732</v>
      </c>
      <c r="E329" s="40" t="s">
        <v>733</v>
      </c>
      <c r="F329" s="46" t="s">
        <v>734</v>
      </c>
      <c r="G329" s="31" t="s">
        <v>12</v>
      </c>
      <c r="H329" s="31" t="s">
        <v>13</v>
      </c>
    </row>
    <row r="330" ht="20" customHeight="1" spans="1:8">
      <c r="A330" s="31"/>
      <c r="B330" s="31">
        <v>328</v>
      </c>
      <c r="C330" s="31" t="s">
        <v>10</v>
      </c>
      <c r="D330" s="39" t="s">
        <v>735</v>
      </c>
      <c r="E330" s="40" t="s">
        <v>736</v>
      </c>
      <c r="F330" s="46" t="s">
        <v>737</v>
      </c>
      <c r="G330" s="31" t="s">
        <v>12</v>
      </c>
      <c r="H330" s="31" t="s">
        <v>13</v>
      </c>
    </row>
    <row r="331" ht="20" customHeight="1" spans="1:8">
      <c r="A331" s="31"/>
      <c r="B331" s="31">
        <v>329</v>
      </c>
      <c r="C331" s="31" t="s">
        <v>10</v>
      </c>
      <c r="D331" s="39" t="s">
        <v>738</v>
      </c>
      <c r="E331" s="40" t="s">
        <v>739</v>
      </c>
      <c r="F331" s="46" t="s">
        <v>740</v>
      </c>
      <c r="G331" s="31" t="s">
        <v>12</v>
      </c>
      <c r="H331" s="31" t="s">
        <v>13</v>
      </c>
    </row>
    <row r="332" ht="20" customHeight="1" spans="1:8">
      <c r="A332" s="31"/>
      <c r="B332" s="31">
        <v>330</v>
      </c>
      <c r="C332" s="31" t="s">
        <v>10</v>
      </c>
      <c r="D332" s="39" t="s">
        <v>741</v>
      </c>
      <c r="E332" s="40" t="s">
        <v>742</v>
      </c>
      <c r="F332" s="46" t="s">
        <v>743</v>
      </c>
      <c r="G332" s="31" t="s">
        <v>12</v>
      </c>
      <c r="H332" s="31" t="s">
        <v>13</v>
      </c>
    </row>
    <row r="333" ht="20" customHeight="1" spans="1:8">
      <c r="A333" s="31"/>
      <c r="B333" s="31">
        <v>331</v>
      </c>
      <c r="C333" s="31" t="s">
        <v>10</v>
      </c>
      <c r="D333" s="39" t="s">
        <v>744</v>
      </c>
      <c r="E333" s="40" t="s">
        <v>745</v>
      </c>
      <c r="F333" s="46" t="s">
        <v>746</v>
      </c>
      <c r="G333" s="31" t="s">
        <v>12</v>
      </c>
      <c r="H333" s="31" t="s">
        <v>13</v>
      </c>
    </row>
    <row r="334" ht="20" customHeight="1" spans="1:8">
      <c r="A334" s="31"/>
      <c r="B334" s="31">
        <v>332</v>
      </c>
      <c r="C334" s="31" t="s">
        <v>10</v>
      </c>
      <c r="D334" s="39" t="s">
        <v>747</v>
      </c>
      <c r="E334" s="40" t="s">
        <v>748</v>
      </c>
      <c r="F334" s="46" t="s">
        <v>749</v>
      </c>
      <c r="G334" s="31" t="s">
        <v>12</v>
      </c>
      <c r="H334" s="31" t="s">
        <v>13</v>
      </c>
    </row>
    <row r="335" ht="20" customHeight="1" spans="1:8">
      <c r="A335" s="31"/>
      <c r="B335" s="31">
        <v>333</v>
      </c>
      <c r="C335" s="31" t="s">
        <v>10</v>
      </c>
      <c r="D335" s="39" t="s">
        <v>750</v>
      </c>
      <c r="E335" s="40" t="s">
        <v>751</v>
      </c>
      <c r="F335" s="46" t="s">
        <v>752</v>
      </c>
      <c r="G335" s="31" t="s">
        <v>12</v>
      </c>
      <c r="H335" s="31" t="s">
        <v>13</v>
      </c>
    </row>
    <row r="336" ht="20" customHeight="1" spans="1:8">
      <c r="A336" s="31"/>
      <c r="B336" s="31">
        <v>334</v>
      </c>
      <c r="C336" s="31" t="s">
        <v>10</v>
      </c>
      <c r="D336" s="39" t="s">
        <v>753</v>
      </c>
      <c r="E336" s="40" t="s">
        <v>754</v>
      </c>
      <c r="F336" s="46" t="s">
        <v>755</v>
      </c>
      <c r="G336" s="31" t="s">
        <v>12</v>
      </c>
      <c r="H336" s="31" t="s">
        <v>13</v>
      </c>
    </row>
    <row r="337" ht="20" customHeight="1" spans="1:8">
      <c r="A337" s="31"/>
      <c r="B337" s="31">
        <v>335</v>
      </c>
      <c r="C337" s="31" t="s">
        <v>10</v>
      </c>
      <c r="D337" s="39" t="s">
        <v>756</v>
      </c>
      <c r="E337" s="40" t="s">
        <v>757</v>
      </c>
      <c r="F337" s="46" t="s">
        <v>758</v>
      </c>
      <c r="G337" s="31" t="s">
        <v>12</v>
      </c>
      <c r="H337" s="31" t="s">
        <v>13</v>
      </c>
    </row>
    <row r="338" ht="20" customHeight="1" spans="1:8">
      <c r="A338" s="31"/>
      <c r="B338" s="31">
        <v>336</v>
      </c>
      <c r="C338" s="31" t="s">
        <v>10</v>
      </c>
      <c r="D338" s="39" t="s">
        <v>759</v>
      </c>
      <c r="E338" s="40" t="s">
        <v>760</v>
      </c>
      <c r="F338" s="46" t="s">
        <v>761</v>
      </c>
      <c r="G338" s="31" t="s">
        <v>12</v>
      </c>
      <c r="H338" s="31" t="s">
        <v>13</v>
      </c>
    </row>
    <row r="339" ht="20" customHeight="1" spans="1:8">
      <c r="A339" s="31"/>
      <c r="B339" s="31">
        <v>337</v>
      </c>
      <c r="C339" s="31" t="s">
        <v>10</v>
      </c>
      <c r="D339" s="39" t="s">
        <v>762</v>
      </c>
      <c r="E339" s="40" t="s">
        <v>763</v>
      </c>
      <c r="F339" s="46" t="s">
        <v>764</v>
      </c>
      <c r="G339" s="31" t="s">
        <v>12</v>
      </c>
      <c r="H339" s="31" t="s">
        <v>13</v>
      </c>
    </row>
    <row r="340" ht="20" customHeight="1" spans="1:8">
      <c r="A340" s="31"/>
      <c r="B340" s="31">
        <v>338</v>
      </c>
      <c r="C340" s="31" t="s">
        <v>10</v>
      </c>
      <c r="D340" s="39" t="s">
        <v>765</v>
      </c>
      <c r="E340" s="40" t="s">
        <v>766</v>
      </c>
      <c r="F340" s="46" t="s">
        <v>767</v>
      </c>
      <c r="G340" s="31" t="s">
        <v>12</v>
      </c>
      <c r="H340" s="31" t="s">
        <v>13</v>
      </c>
    </row>
    <row r="341" ht="20" customHeight="1" spans="1:8">
      <c r="A341" s="31"/>
      <c r="B341" s="31">
        <v>339</v>
      </c>
      <c r="C341" s="31" t="s">
        <v>10</v>
      </c>
      <c r="D341" s="39" t="s">
        <v>768</v>
      </c>
      <c r="E341" s="40" t="s">
        <v>769</v>
      </c>
      <c r="F341" s="46" t="s">
        <v>770</v>
      </c>
      <c r="G341" s="31" t="s">
        <v>12</v>
      </c>
      <c r="H341" s="31" t="s">
        <v>13</v>
      </c>
    </row>
    <row r="342" ht="20" customHeight="1" spans="1:8">
      <c r="A342" s="31"/>
      <c r="B342" s="31">
        <v>340</v>
      </c>
      <c r="C342" s="31" t="s">
        <v>10</v>
      </c>
      <c r="D342" s="39" t="s">
        <v>771</v>
      </c>
      <c r="E342" s="40" t="s">
        <v>772</v>
      </c>
      <c r="F342" s="46" t="s">
        <v>773</v>
      </c>
      <c r="G342" s="31" t="s">
        <v>12</v>
      </c>
      <c r="H342" s="31" t="s">
        <v>13</v>
      </c>
    </row>
    <row r="343" ht="20" customHeight="1" spans="1:8">
      <c r="A343" s="31"/>
      <c r="B343" s="31">
        <v>341</v>
      </c>
      <c r="C343" s="31" t="s">
        <v>10</v>
      </c>
      <c r="D343" s="39" t="s">
        <v>774</v>
      </c>
      <c r="E343" s="40" t="s">
        <v>775</v>
      </c>
      <c r="F343" s="46" t="s">
        <v>776</v>
      </c>
      <c r="G343" s="31" t="s">
        <v>12</v>
      </c>
      <c r="H343" s="31" t="s">
        <v>13</v>
      </c>
    </row>
    <row r="344" ht="20" customHeight="1" spans="1:8">
      <c r="A344" s="31"/>
      <c r="B344" s="31">
        <v>342</v>
      </c>
      <c r="C344" s="31" t="s">
        <v>10</v>
      </c>
      <c r="D344" s="39" t="s">
        <v>777</v>
      </c>
      <c r="E344" s="40" t="s">
        <v>778</v>
      </c>
      <c r="F344" s="46" t="s">
        <v>779</v>
      </c>
      <c r="G344" s="31" t="s">
        <v>12</v>
      </c>
      <c r="H344" s="31" t="s">
        <v>13</v>
      </c>
    </row>
    <row r="345" ht="20" customHeight="1" spans="1:8">
      <c r="A345" s="31"/>
      <c r="B345" s="31">
        <v>343</v>
      </c>
      <c r="C345" s="31" t="s">
        <v>10</v>
      </c>
      <c r="D345" s="39" t="s">
        <v>780</v>
      </c>
      <c r="E345" s="40" t="s">
        <v>781</v>
      </c>
      <c r="F345" s="46" t="s">
        <v>782</v>
      </c>
      <c r="G345" s="31" t="s">
        <v>12</v>
      </c>
      <c r="H345" s="31" t="s">
        <v>13</v>
      </c>
    </row>
    <row r="346" ht="20" customHeight="1" spans="1:8">
      <c r="A346" s="31"/>
      <c r="B346" s="31">
        <v>344</v>
      </c>
      <c r="C346" s="31" t="s">
        <v>10</v>
      </c>
      <c r="D346" s="39" t="s">
        <v>783</v>
      </c>
      <c r="E346" s="40" t="s">
        <v>784</v>
      </c>
      <c r="F346" s="46" t="s">
        <v>785</v>
      </c>
      <c r="G346" s="31" t="s">
        <v>12</v>
      </c>
      <c r="H346" s="31" t="s">
        <v>13</v>
      </c>
    </row>
    <row r="347" ht="20" customHeight="1" spans="1:8">
      <c r="A347" s="31"/>
      <c r="B347" s="31">
        <v>345</v>
      </c>
      <c r="C347" s="31" t="s">
        <v>10</v>
      </c>
      <c r="D347" s="39" t="s">
        <v>786</v>
      </c>
      <c r="E347" s="40" t="s">
        <v>787</v>
      </c>
      <c r="F347" s="46" t="s">
        <v>788</v>
      </c>
      <c r="G347" s="31" t="s">
        <v>12</v>
      </c>
      <c r="H347" s="31" t="s">
        <v>13</v>
      </c>
    </row>
    <row r="348" ht="20" customHeight="1" spans="1:8">
      <c r="A348" s="31"/>
      <c r="B348" s="31">
        <v>346</v>
      </c>
      <c r="C348" s="31" t="s">
        <v>10</v>
      </c>
      <c r="D348" s="39" t="s">
        <v>789</v>
      </c>
      <c r="E348" s="40" t="s">
        <v>790</v>
      </c>
      <c r="F348" s="46" t="s">
        <v>791</v>
      </c>
      <c r="G348" s="31" t="s">
        <v>12</v>
      </c>
      <c r="H348" s="31" t="s">
        <v>13</v>
      </c>
    </row>
    <row r="349" ht="20" customHeight="1" spans="1:8">
      <c r="A349" s="31"/>
      <c r="B349" s="31">
        <v>347</v>
      </c>
      <c r="C349" s="31" t="s">
        <v>10</v>
      </c>
      <c r="D349" s="39" t="s">
        <v>792</v>
      </c>
      <c r="E349" s="40" t="s">
        <v>793</v>
      </c>
      <c r="F349" s="46" t="s">
        <v>794</v>
      </c>
      <c r="G349" s="31" t="s">
        <v>12</v>
      </c>
      <c r="H349" s="31" t="s">
        <v>13</v>
      </c>
    </row>
    <row r="350" ht="20" customHeight="1" spans="1:8">
      <c r="A350" s="31"/>
      <c r="B350" s="31">
        <v>348</v>
      </c>
      <c r="C350" s="31" t="s">
        <v>10</v>
      </c>
      <c r="D350" s="39" t="s">
        <v>795</v>
      </c>
      <c r="E350" s="40" t="s">
        <v>796</v>
      </c>
      <c r="F350" s="46" t="s">
        <v>797</v>
      </c>
      <c r="G350" s="31" t="s">
        <v>12</v>
      </c>
      <c r="H350" s="31" t="s">
        <v>13</v>
      </c>
    </row>
    <row r="351" ht="20" customHeight="1" spans="1:8">
      <c r="A351" s="31"/>
      <c r="B351" s="31">
        <v>349</v>
      </c>
      <c r="C351" s="31" t="s">
        <v>10</v>
      </c>
      <c r="D351" s="39" t="s">
        <v>798</v>
      </c>
      <c r="E351" s="40" t="s">
        <v>799</v>
      </c>
      <c r="F351" s="46" t="s">
        <v>800</v>
      </c>
      <c r="G351" s="31" t="s">
        <v>12</v>
      </c>
      <c r="H351" s="31" t="s">
        <v>13</v>
      </c>
    </row>
    <row r="352" ht="20" customHeight="1" spans="1:8">
      <c r="A352" s="31"/>
      <c r="B352" s="31">
        <v>350</v>
      </c>
      <c r="C352" s="31" t="s">
        <v>10</v>
      </c>
      <c r="D352" s="39" t="s">
        <v>801</v>
      </c>
      <c r="E352" s="40" t="s">
        <v>802</v>
      </c>
      <c r="F352" s="46" t="s">
        <v>803</v>
      </c>
      <c r="G352" s="31" t="s">
        <v>12</v>
      </c>
      <c r="H352" s="31" t="s">
        <v>13</v>
      </c>
    </row>
    <row r="353" ht="20" customHeight="1" spans="1:8">
      <c r="A353" s="31"/>
      <c r="B353" s="31">
        <v>351</v>
      </c>
      <c r="C353" s="31" t="s">
        <v>10</v>
      </c>
      <c r="D353" s="39" t="s">
        <v>804</v>
      </c>
      <c r="E353" s="40" t="s">
        <v>805</v>
      </c>
      <c r="F353" s="46" t="s">
        <v>806</v>
      </c>
      <c r="G353" s="31" t="s">
        <v>12</v>
      </c>
      <c r="H353" s="31" t="s">
        <v>13</v>
      </c>
    </row>
    <row r="354" ht="20" customHeight="1" spans="1:8">
      <c r="A354" s="31"/>
      <c r="B354" s="31">
        <v>352</v>
      </c>
      <c r="C354" s="31" t="s">
        <v>10</v>
      </c>
      <c r="D354" s="39" t="s">
        <v>807</v>
      </c>
      <c r="E354" s="40" t="s">
        <v>808</v>
      </c>
      <c r="F354" s="46" t="s">
        <v>809</v>
      </c>
      <c r="G354" s="31" t="s">
        <v>12</v>
      </c>
      <c r="H354" s="31" t="s">
        <v>13</v>
      </c>
    </row>
    <row r="355" ht="20" customHeight="1" spans="1:8">
      <c r="A355" s="31"/>
      <c r="B355" s="31">
        <v>353</v>
      </c>
      <c r="C355" s="31" t="s">
        <v>10</v>
      </c>
      <c r="D355" s="39" t="s">
        <v>810</v>
      </c>
      <c r="E355" s="40" t="s">
        <v>811</v>
      </c>
      <c r="F355" s="46" t="s">
        <v>812</v>
      </c>
      <c r="G355" s="31" t="s">
        <v>12</v>
      </c>
      <c r="H355" s="31" t="s">
        <v>13</v>
      </c>
    </row>
    <row r="356" ht="20" customHeight="1" spans="1:8">
      <c r="A356" s="31"/>
      <c r="B356" s="31">
        <v>354</v>
      </c>
      <c r="C356" s="31" t="s">
        <v>10</v>
      </c>
      <c r="D356" s="39" t="s">
        <v>813</v>
      </c>
      <c r="E356" s="40" t="s">
        <v>814</v>
      </c>
      <c r="F356" s="46" t="s">
        <v>815</v>
      </c>
      <c r="G356" s="31" t="s">
        <v>12</v>
      </c>
      <c r="H356" s="31" t="s">
        <v>13</v>
      </c>
    </row>
    <row r="357" ht="20" customHeight="1" spans="1:8">
      <c r="A357" s="31"/>
      <c r="B357" s="31">
        <v>355</v>
      </c>
      <c r="C357" s="31" t="s">
        <v>10</v>
      </c>
      <c r="D357" s="39" t="s">
        <v>816</v>
      </c>
      <c r="E357" s="40" t="s">
        <v>817</v>
      </c>
      <c r="F357" s="46" t="s">
        <v>818</v>
      </c>
      <c r="G357" s="31" t="s">
        <v>12</v>
      </c>
      <c r="H357" s="31" t="s">
        <v>13</v>
      </c>
    </row>
    <row r="358" ht="20" customHeight="1" spans="1:8">
      <c r="A358" s="31"/>
      <c r="B358" s="31">
        <v>356</v>
      </c>
      <c r="C358" s="31" t="s">
        <v>10</v>
      </c>
      <c r="D358" s="39" t="s">
        <v>819</v>
      </c>
      <c r="E358" s="40" t="s">
        <v>820</v>
      </c>
      <c r="F358" s="46" t="s">
        <v>821</v>
      </c>
      <c r="G358" s="31" t="s">
        <v>12</v>
      </c>
      <c r="H358" s="31" t="s">
        <v>13</v>
      </c>
    </row>
    <row r="359" ht="20" customHeight="1" spans="1:8">
      <c r="A359" s="31"/>
      <c r="B359" s="31">
        <v>357</v>
      </c>
      <c r="C359" s="31" t="s">
        <v>10</v>
      </c>
      <c r="D359" s="39" t="s">
        <v>822</v>
      </c>
      <c r="E359" s="40" t="s">
        <v>823</v>
      </c>
      <c r="F359" s="46" t="s">
        <v>824</v>
      </c>
      <c r="G359" s="31" t="s">
        <v>12</v>
      </c>
      <c r="H359" s="31" t="s">
        <v>13</v>
      </c>
    </row>
    <row r="360" ht="20" customHeight="1" spans="1:8">
      <c r="A360" s="31"/>
      <c r="B360" s="31">
        <v>358</v>
      </c>
      <c r="C360" s="31" t="s">
        <v>10</v>
      </c>
      <c r="D360" s="39" t="s">
        <v>825</v>
      </c>
      <c r="E360" s="40" t="s">
        <v>826</v>
      </c>
      <c r="F360" s="46" t="s">
        <v>827</v>
      </c>
      <c r="G360" s="31" t="s">
        <v>12</v>
      </c>
      <c r="H360" s="31" t="s">
        <v>13</v>
      </c>
    </row>
    <row r="361" ht="20" customHeight="1" spans="1:8">
      <c r="A361" s="31"/>
      <c r="B361" s="31">
        <v>359</v>
      </c>
      <c r="C361" s="31" t="s">
        <v>10</v>
      </c>
      <c r="D361" s="39" t="s">
        <v>828</v>
      </c>
      <c r="E361" s="40" t="s">
        <v>829</v>
      </c>
      <c r="F361" s="46" t="s">
        <v>830</v>
      </c>
      <c r="G361" s="31" t="s">
        <v>12</v>
      </c>
      <c r="H361" s="31" t="s">
        <v>13</v>
      </c>
    </row>
    <row r="362" ht="20" customHeight="1" spans="1:8">
      <c r="A362" s="31"/>
      <c r="B362" s="31">
        <v>360</v>
      </c>
      <c r="C362" s="31" t="s">
        <v>10</v>
      </c>
      <c r="D362" s="39" t="s">
        <v>831</v>
      </c>
      <c r="E362" s="40" t="s">
        <v>832</v>
      </c>
      <c r="F362" s="46" t="s">
        <v>833</v>
      </c>
      <c r="G362" s="31" t="s">
        <v>12</v>
      </c>
      <c r="H362" s="31" t="s">
        <v>13</v>
      </c>
    </row>
    <row r="363" ht="20" customHeight="1" spans="1:8">
      <c r="A363" s="31"/>
      <c r="B363" s="31">
        <v>361</v>
      </c>
      <c r="C363" s="31" t="s">
        <v>10</v>
      </c>
      <c r="D363" s="40" t="s">
        <v>834</v>
      </c>
      <c r="E363" s="40" t="s">
        <v>835</v>
      </c>
      <c r="F363" s="34" t="s">
        <v>836</v>
      </c>
      <c r="G363" s="31" t="s">
        <v>12</v>
      </c>
      <c r="H363" s="31" t="s">
        <v>13</v>
      </c>
    </row>
    <row r="364" ht="20" customHeight="1" spans="1:8">
      <c r="A364" s="31"/>
      <c r="B364" s="31">
        <v>362</v>
      </c>
      <c r="C364" s="31" t="s">
        <v>10</v>
      </c>
      <c r="D364" s="40" t="s">
        <v>837</v>
      </c>
      <c r="E364" s="40" t="s">
        <v>838</v>
      </c>
      <c r="F364" s="39" t="s">
        <v>839</v>
      </c>
      <c r="G364" s="31" t="s">
        <v>12</v>
      </c>
      <c r="H364" s="31" t="s">
        <v>13</v>
      </c>
    </row>
    <row r="365" ht="20" customHeight="1" spans="1:8">
      <c r="A365" s="31"/>
      <c r="B365" s="31">
        <v>363</v>
      </c>
      <c r="C365" s="31" t="s">
        <v>10</v>
      </c>
      <c r="D365" s="40" t="s">
        <v>840</v>
      </c>
      <c r="E365" s="40" t="s">
        <v>841</v>
      </c>
      <c r="F365" s="34" t="s">
        <v>842</v>
      </c>
      <c r="G365" s="31" t="s">
        <v>12</v>
      </c>
      <c r="H365" s="31" t="s">
        <v>13</v>
      </c>
    </row>
    <row r="366" ht="20" customHeight="1" spans="1:8">
      <c r="A366" s="31"/>
      <c r="B366" s="31">
        <v>364</v>
      </c>
      <c r="C366" s="31" t="s">
        <v>10</v>
      </c>
      <c r="D366" s="40" t="s">
        <v>843</v>
      </c>
      <c r="E366" s="40" t="s">
        <v>844</v>
      </c>
      <c r="F366" s="34" t="s">
        <v>845</v>
      </c>
      <c r="G366" s="31" t="s">
        <v>12</v>
      </c>
      <c r="H366" s="31" t="s">
        <v>13</v>
      </c>
    </row>
    <row r="367" ht="20" customHeight="1" spans="1:8">
      <c r="A367" s="31"/>
      <c r="B367" s="31">
        <v>365</v>
      </c>
      <c r="C367" s="31" t="s">
        <v>10</v>
      </c>
      <c r="D367" s="40" t="s">
        <v>846</v>
      </c>
      <c r="E367" s="40" t="s">
        <v>847</v>
      </c>
      <c r="F367" s="34" t="s">
        <v>848</v>
      </c>
      <c r="G367" s="31" t="s">
        <v>12</v>
      </c>
      <c r="H367" s="31" t="s">
        <v>13</v>
      </c>
    </row>
    <row r="368" ht="20" customHeight="1" spans="1:8">
      <c r="A368" s="31"/>
      <c r="B368" s="31">
        <v>366</v>
      </c>
      <c r="C368" s="31" t="s">
        <v>10</v>
      </c>
      <c r="D368" s="40" t="s">
        <v>849</v>
      </c>
      <c r="E368" s="40" t="s">
        <v>850</v>
      </c>
      <c r="F368" s="39"/>
      <c r="G368" s="31" t="s">
        <v>12</v>
      </c>
      <c r="H368" s="31" t="s">
        <v>13</v>
      </c>
    </row>
    <row r="369" ht="20" customHeight="1" spans="1:8">
      <c r="A369" s="31"/>
      <c r="B369" s="31">
        <v>367</v>
      </c>
      <c r="C369" s="31" t="s">
        <v>10</v>
      </c>
      <c r="D369" s="40" t="s">
        <v>851</v>
      </c>
      <c r="E369" s="40" t="s">
        <v>852</v>
      </c>
      <c r="F369" s="39" t="s">
        <v>853</v>
      </c>
      <c r="G369" s="31" t="s">
        <v>12</v>
      </c>
      <c r="H369" s="31" t="s">
        <v>13</v>
      </c>
    </row>
    <row r="370" ht="20" customHeight="1" spans="1:8">
      <c r="A370" s="31"/>
      <c r="B370" s="31">
        <v>368</v>
      </c>
      <c r="C370" s="31" t="s">
        <v>10</v>
      </c>
      <c r="D370" s="40" t="s">
        <v>854</v>
      </c>
      <c r="E370" s="40" t="s">
        <v>855</v>
      </c>
      <c r="F370" s="39" t="s">
        <v>856</v>
      </c>
      <c r="G370" s="31" t="s">
        <v>12</v>
      </c>
      <c r="H370" s="31" t="s">
        <v>13</v>
      </c>
    </row>
    <row r="371" ht="20" customHeight="1" spans="1:8">
      <c r="A371" s="31"/>
      <c r="B371" s="31">
        <v>369</v>
      </c>
      <c r="C371" s="31" t="s">
        <v>10</v>
      </c>
      <c r="D371" s="40" t="s">
        <v>857</v>
      </c>
      <c r="E371" s="40" t="s">
        <v>858</v>
      </c>
      <c r="F371" s="39" t="s">
        <v>859</v>
      </c>
      <c r="G371" s="31" t="s">
        <v>12</v>
      </c>
      <c r="H371" s="31" t="s">
        <v>13</v>
      </c>
    </row>
    <row r="372" ht="20" customHeight="1" spans="1:8">
      <c r="A372" s="31"/>
      <c r="B372" s="31">
        <v>370</v>
      </c>
      <c r="C372" s="31" t="s">
        <v>10</v>
      </c>
      <c r="D372" s="39" t="s">
        <v>860</v>
      </c>
      <c r="E372" s="40" t="s">
        <v>861</v>
      </c>
      <c r="F372" s="39" t="s">
        <v>862</v>
      </c>
      <c r="G372" s="31" t="s">
        <v>12</v>
      </c>
      <c r="H372" s="31" t="s">
        <v>13</v>
      </c>
    </row>
    <row r="373" ht="20" customHeight="1" spans="1:8">
      <c r="A373" s="31"/>
      <c r="B373" s="31">
        <v>371</v>
      </c>
      <c r="C373" s="31" t="s">
        <v>10</v>
      </c>
      <c r="D373" s="39" t="s">
        <v>863</v>
      </c>
      <c r="E373" s="40" t="s">
        <v>864</v>
      </c>
      <c r="F373" s="39" t="s">
        <v>865</v>
      </c>
      <c r="G373" s="31" t="s">
        <v>12</v>
      </c>
      <c r="H373" s="31" t="s">
        <v>13</v>
      </c>
    </row>
    <row r="374" ht="20" customHeight="1" spans="1:8">
      <c r="A374" s="31"/>
      <c r="B374" s="31">
        <v>372</v>
      </c>
      <c r="C374" s="31" t="s">
        <v>10</v>
      </c>
      <c r="D374" s="39" t="s">
        <v>866</v>
      </c>
      <c r="E374" s="40" t="s">
        <v>867</v>
      </c>
      <c r="F374" s="39" t="s">
        <v>868</v>
      </c>
      <c r="G374" s="31" t="s">
        <v>12</v>
      </c>
      <c r="H374" s="31" t="s">
        <v>13</v>
      </c>
    </row>
    <row r="375" ht="20" customHeight="1" spans="1:8">
      <c r="A375" s="31"/>
      <c r="B375" s="31">
        <v>373</v>
      </c>
      <c r="C375" s="31" t="s">
        <v>10</v>
      </c>
      <c r="D375" s="39" t="s">
        <v>869</v>
      </c>
      <c r="E375" s="40" t="s">
        <v>870</v>
      </c>
      <c r="F375" s="39" t="s">
        <v>871</v>
      </c>
      <c r="G375" s="31" t="s">
        <v>12</v>
      </c>
      <c r="H375" s="31" t="s">
        <v>13</v>
      </c>
    </row>
    <row r="376" ht="20" customHeight="1" spans="1:8">
      <c r="A376" s="31"/>
      <c r="B376" s="31">
        <v>374</v>
      </c>
      <c r="C376" s="31" t="s">
        <v>10</v>
      </c>
      <c r="D376" s="39" t="s">
        <v>872</v>
      </c>
      <c r="E376" s="40" t="s">
        <v>873</v>
      </c>
      <c r="F376" s="39" t="s">
        <v>874</v>
      </c>
      <c r="G376" s="31" t="s">
        <v>12</v>
      </c>
      <c r="H376" s="31" t="s">
        <v>13</v>
      </c>
    </row>
    <row r="377" ht="20" customHeight="1" spans="1:8">
      <c r="A377" s="31"/>
      <c r="B377" s="31">
        <v>375</v>
      </c>
      <c r="C377" s="31" t="s">
        <v>10</v>
      </c>
      <c r="D377" s="39" t="s">
        <v>875</v>
      </c>
      <c r="E377" s="40" t="s">
        <v>876</v>
      </c>
      <c r="F377" s="39" t="s">
        <v>862</v>
      </c>
      <c r="G377" s="31" t="s">
        <v>12</v>
      </c>
      <c r="H377" s="31" t="s">
        <v>13</v>
      </c>
    </row>
    <row r="378" ht="20" customHeight="1" spans="1:8">
      <c r="A378" s="31"/>
      <c r="B378" s="31">
        <v>376</v>
      </c>
      <c r="C378" s="31" t="s">
        <v>10</v>
      </c>
      <c r="D378" s="39" t="s">
        <v>877</v>
      </c>
      <c r="E378" s="40" t="s">
        <v>878</v>
      </c>
      <c r="F378" s="39" t="s">
        <v>879</v>
      </c>
      <c r="G378" s="31" t="s">
        <v>12</v>
      </c>
      <c r="H378" s="31" t="s">
        <v>13</v>
      </c>
    </row>
    <row r="379" ht="20" customHeight="1" spans="1:8">
      <c r="A379" s="31"/>
      <c r="B379" s="31">
        <v>377</v>
      </c>
      <c r="C379" s="31" t="s">
        <v>10</v>
      </c>
      <c r="D379" s="39" t="s">
        <v>880</v>
      </c>
      <c r="E379" s="40" t="s">
        <v>881</v>
      </c>
      <c r="F379" s="39" t="s">
        <v>882</v>
      </c>
      <c r="G379" s="31" t="s">
        <v>12</v>
      </c>
      <c r="H379" s="31" t="s">
        <v>13</v>
      </c>
    </row>
    <row r="380" ht="20" customHeight="1" spans="1:8">
      <c r="A380" s="31"/>
      <c r="B380" s="31">
        <v>378</v>
      </c>
      <c r="C380" s="31" t="s">
        <v>10</v>
      </c>
      <c r="D380" s="39" t="s">
        <v>883</v>
      </c>
      <c r="E380" s="40" t="s">
        <v>884</v>
      </c>
      <c r="F380" s="39" t="s">
        <v>885</v>
      </c>
      <c r="G380" s="31" t="s">
        <v>12</v>
      </c>
      <c r="H380" s="31" t="s">
        <v>13</v>
      </c>
    </row>
    <row r="381" ht="20" customHeight="1" spans="1:8">
      <c r="A381" s="31"/>
      <c r="B381" s="31">
        <v>379</v>
      </c>
      <c r="C381" s="31" t="s">
        <v>10</v>
      </c>
      <c r="D381" s="39" t="s">
        <v>886</v>
      </c>
      <c r="E381" s="40" t="s">
        <v>887</v>
      </c>
      <c r="F381" s="39" t="s">
        <v>888</v>
      </c>
      <c r="G381" s="31" t="s">
        <v>12</v>
      </c>
      <c r="H381" s="31" t="s">
        <v>13</v>
      </c>
    </row>
    <row r="382" ht="20" customHeight="1" spans="1:8">
      <c r="A382" s="31"/>
      <c r="B382" s="31">
        <v>380</v>
      </c>
      <c r="C382" s="31" t="s">
        <v>10</v>
      </c>
      <c r="D382" s="39" t="s">
        <v>889</v>
      </c>
      <c r="E382" s="41" t="s">
        <v>890</v>
      </c>
      <c r="F382" s="39" t="s">
        <v>891</v>
      </c>
      <c r="G382" s="31" t="s">
        <v>12</v>
      </c>
      <c r="H382" s="31" t="s">
        <v>13</v>
      </c>
    </row>
    <row r="383" ht="20" customHeight="1" spans="1:8">
      <c r="A383" s="31"/>
      <c r="B383" s="31">
        <v>381</v>
      </c>
      <c r="C383" s="31" t="s">
        <v>10</v>
      </c>
      <c r="D383" s="47" t="s">
        <v>892</v>
      </c>
      <c r="E383" s="41" t="s">
        <v>893</v>
      </c>
      <c r="F383" s="39" t="s">
        <v>894</v>
      </c>
      <c r="G383" s="31" t="s">
        <v>12</v>
      </c>
      <c r="H383" s="31" t="s">
        <v>13</v>
      </c>
    </row>
    <row r="384" ht="20" customHeight="1" spans="1:8">
      <c r="A384" s="31"/>
      <c r="B384" s="31">
        <v>382</v>
      </c>
      <c r="C384" s="31" t="s">
        <v>10</v>
      </c>
      <c r="D384" s="47" t="s">
        <v>895</v>
      </c>
      <c r="E384" s="41" t="s">
        <v>896</v>
      </c>
      <c r="F384" s="39" t="s">
        <v>897</v>
      </c>
      <c r="G384" s="31" t="s">
        <v>12</v>
      </c>
      <c r="H384" s="31" t="s">
        <v>13</v>
      </c>
    </row>
    <row r="385" ht="20" customHeight="1" spans="1:8">
      <c r="A385" s="31"/>
      <c r="B385" s="31">
        <v>383</v>
      </c>
      <c r="C385" s="31" t="s">
        <v>10</v>
      </c>
      <c r="D385" s="47" t="s">
        <v>898</v>
      </c>
      <c r="E385" s="41" t="s">
        <v>899</v>
      </c>
      <c r="F385" s="39" t="s">
        <v>900</v>
      </c>
      <c r="G385" s="31" t="s">
        <v>12</v>
      </c>
      <c r="H385" s="31" t="s">
        <v>13</v>
      </c>
    </row>
    <row r="386" ht="20" customHeight="1" spans="1:8">
      <c r="A386" s="31"/>
      <c r="B386" s="31">
        <v>384</v>
      </c>
      <c r="C386" s="31" t="s">
        <v>10</v>
      </c>
      <c r="D386" s="47" t="s">
        <v>901</v>
      </c>
      <c r="E386" s="41" t="s">
        <v>902</v>
      </c>
      <c r="F386" s="39" t="s">
        <v>903</v>
      </c>
      <c r="G386" s="31" t="s">
        <v>12</v>
      </c>
      <c r="H386" s="31" t="s">
        <v>13</v>
      </c>
    </row>
    <row r="387" ht="20" customHeight="1" spans="1:8">
      <c r="A387" s="31"/>
      <c r="B387" s="31">
        <v>385</v>
      </c>
      <c r="C387" s="31" t="s">
        <v>10</v>
      </c>
      <c r="D387" s="47" t="s">
        <v>904</v>
      </c>
      <c r="E387" s="41" t="s">
        <v>905</v>
      </c>
      <c r="F387" s="39" t="s">
        <v>906</v>
      </c>
      <c r="G387" s="31" t="s">
        <v>12</v>
      </c>
      <c r="H387" s="31" t="s">
        <v>13</v>
      </c>
    </row>
    <row r="388" ht="20" customHeight="1" spans="1:8">
      <c r="A388" s="31"/>
      <c r="B388" s="31">
        <v>386</v>
      </c>
      <c r="C388" s="31" t="s">
        <v>10</v>
      </c>
      <c r="D388" s="47" t="s">
        <v>907</v>
      </c>
      <c r="E388" s="41" t="s">
        <v>908</v>
      </c>
      <c r="F388" s="39" t="s">
        <v>909</v>
      </c>
      <c r="G388" s="31" t="s">
        <v>12</v>
      </c>
      <c r="H388" s="31" t="s">
        <v>13</v>
      </c>
    </row>
    <row r="389" ht="20" customHeight="1" spans="1:8">
      <c r="A389" s="31"/>
      <c r="B389" s="31">
        <v>387</v>
      </c>
      <c r="C389" s="31" t="s">
        <v>10</v>
      </c>
      <c r="D389" s="47" t="s">
        <v>910</v>
      </c>
      <c r="E389" s="41" t="s">
        <v>911</v>
      </c>
      <c r="F389" s="39" t="s">
        <v>912</v>
      </c>
      <c r="G389" s="31" t="s">
        <v>12</v>
      </c>
      <c r="H389" s="31" t="s">
        <v>13</v>
      </c>
    </row>
    <row r="390" ht="20" customHeight="1" spans="1:8">
      <c r="A390" s="31"/>
      <c r="B390" s="31">
        <v>388</v>
      </c>
      <c r="C390" s="31" t="s">
        <v>10</v>
      </c>
      <c r="D390" s="47" t="s">
        <v>913</v>
      </c>
      <c r="E390" s="41" t="s">
        <v>914</v>
      </c>
      <c r="F390" s="39" t="s">
        <v>915</v>
      </c>
      <c r="G390" s="31" t="s">
        <v>12</v>
      </c>
      <c r="H390" s="31" t="s">
        <v>13</v>
      </c>
    </row>
    <row r="391" ht="20" customHeight="1" spans="1:8">
      <c r="A391" s="31"/>
      <c r="B391" s="31">
        <v>389</v>
      </c>
      <c r="C391" s="31" t="s">
        <v>10</v>
      </c>
      <c r="D391" s="47" t="s">
        <v>916</v>
      </c>
      <c r="E391" s="41" t="s">
        <v>917</v>
      </c>
      <c r="F391" s="39" t="s">
        <v>918</v>
      </c>
      <c r="G391" s="31" t="s">
        <v>12</v>
      </c>
      <c r="H391" s="31" t="s">
        <v>13</v>
      </c>
    </row>
    <row r="392" ht="20" customHeight="1" spans="1:8">
      <c r="A392" s="31"/>
      <c r="B392" s="31">
        <v>390</v>
      </c>
      <c r="C392" s="31" t="s">
        <v>10</v>
      </c>
      <c r="D392" s="47" t="s">
        <v>919</v>
      </c>
      <c r="E392" s="41" t="s">
        <v>920</v>
      </c>
      <c r="F392" s="39" t="s">
        <v>921</v>
      </c>
      <c r="G392" s="31" t="s">
        <v>12</v>
      </c>
      <c r="H392" s="31" t="s">
        <v>13</v>
      </c>
    </row>
    <row r="393" ht="20" customHeight="1" spans="1:8">
      <c r="A393" s="31"/>
      <c r="B393" s="31">
        <v>391</v>
      </c>
      <c r="C393" s="31" t="s">
        <v>10</v>
      </c>
      <c r="D393" s="47" t="s">
        <v>922</v>
      </c>
      <c r="E393" s="41" t="s">
        <v>923</v>
      </c>
      <c r="F393" s="39" t="s">
        <v>924</v>
      </c>
      <c r="G393" s="31" t="s">
        <v>12</v>
      </c>
      <c r="H393" s="31" t="s">
        <v>13</v>
      </c>
    </row>
    <row r="394" ht="20" customHeight="1" spans="1:8">
      <c r="A394" s="31"/>
      <c r="B394" s="31">
        <v>392</v>
      </c>
      <c r="C394" s="31" t="s">
        <v>10</v>
      </c>
      <c r="D394" s="47" t="s">
        <v>925</v>
      </c>
      <c r="E394" s="41" t="s">
        <v>926</v>
      </c>
      <c r="F394" s="39" t="s">
        <v>927</v>
      </c>
      <c r="G394" s="31" t="s">
        <v>12</v>
      </c>
      <c r="H394" s="31" t="s">
        <v>13</v>
      </c>
    </row>
    <row r="395" ht="20" customHeight="1" spans="1:8">
      <c r="A395" s="31"/>
      <c r="B395" s="31">
        <v>393</v>
      </c>
      <c r="C395" s="31" t="s">
        <v>10</v>
      </c>
      <c r="D395" s="47" t="s">
        <v>928</v>
      </c>
      <c r="E395" s="41" t="s">
        <v>929</v>
      </c>
      <c r="F395" s="39" t="s">
        <v>930</v>
      </c>
      <c r="G395" s="31" t="s">
        <v>12</v>
      </c>
      <c r="H395" s="31" t="s">
        <v>13</v>
      </c>
    </row>
    <row r="396" ht="20" customHeight="1" spans="1:8">
      <c r="A396" s="31"/>
      <c r="B396" s="31">
        <v>394</v>
      </c>
      <c r="C396" s="31" t="s">
        <v>10</v>
      </c>
      <c r="D396" s="47" t="s">
        <v>931</v>
      </c>
      <c r="E396" s="41" t="s">
        <v>932</v>
      </c>
      <c r="F396" s="39" t="s">
        <v>933</v>
      </c>
      <c r="G396" s="31" t="s">
        <v>12</v>
      </c>
      <c r="H396" s="31" t="s">
        <v>13</v>
      </c>
    </row>
    <row r="397" ht="20" customHeight="1" spans="1:8">
      <c r="A397" s="31"/>
      <c r="B397" s="31">
        <v>395</v>
      </c>
      <c r="C397" s="31" t="s">
        <v>10</v>
      </c>
      <c r="D397" s="47" t="s">
        <v>934</v>
      </c>
      <c r="E397" s="41" t="s">
        <v>935</v>
      </c>
      <c r="F397" s="39" t="s">
        <v>936</v>
      </c>
      <c r="G397" s="31" t="s">
        <v>12</v>
      </c>
      <c r="H397" s="31" t="s">
        <v>13</v>
      </c>
    </row>
    <row r="398" ht="20" customHeight="1" spans="1:8">
      <c r="A398" s="31"/>
      <c r="B398" s="31">
        <v>396</v>
      </c>
      <c r="C398" s="31" t="s">
        <v>10</v>
      </c>
      <c r="D398" s="47" t="s">
        <v>937</v>
      </c>
      <c r="E398" s="41" t="s">
        <v>938</v>
      </c>
      <c r="F398" s="39" t="s">
        <v>939</v>
      </c>
      <c r="G398" s="31" t="s">
        <v>12</v>
      </c>
      <c r="H398" s="31" t="s">
        <v>13</v>
      </c>
    </row>
    <row r="399" ht="20" customHeight="1" spans="1:8">
      <c r="A399" s="31"/>
      <c r="B399" s="31">
        <v>397</v>
      </c>
      <c r="C399" s="31" t="s">
        <v>10</v>
      </c>
      <c r="D399" s="47" t="s">
        <v>940</v>
      </c>
      <c r="E399" s="41" t="s">
        <v>941</v>
      </c>
      <c r="F399" s="39" t="s">
        <v>942</v>
      </c>
      <c r="G399" s="31" t="s">
        <v>12</v>
      </c>
      <c r="H399" s="31" t="s">
        <v>13</v>
      </c>
    </row>
    <row r="400" ht="20" customHeight="1" spans="1:8">
      <c r="A400" s="31"/>
      <c r="B400" s="31">
        <v>398</v>
      </c>
      <c r="C400" s="31" t="s">
        <v>10</v>
      </c>
      <c r="D400" s="47" t="s">
        <v>943</v>
      </c>
      <c r="E400" s="41" t="s">
        <v>944</v>
      </c>
      <c r="F400" s="39" t="s">
        <v>945</v>
      </c>
      <c r="G400" s="31" t="s">
        <v>12</v>
      </c>
      <c r="H400" s="31" t="s">
        <v>13</v>
      </c>
    </row>
    <row r="401" ht="20" customHeight="1" spans="1:8">
      <c r="A401" s="31"/>
      <c r="B401" s="31">
        <v>399</v>
      </c>
      <c r="C401" s="31" t="s">
        <v>10</v>
      </c>
      <c r="D401" s="47" t="s">
        <v>946</v>
      </c>
      <c r="E401" s="41" t="s">
        <v>947</v>
      </c>
      <c r="F401" s="39" t="s">
        <v>948</v>
      </c>
      <c r="G401" s="31" t="s">
        <v>12</v>
      </c>
      <c r="H401" s="31" t="s">
        <v>13</v>
      </c>
    </row>
    <row r="402" ht="20" customHeight="1" spans="1:8">
      <c r="A402" s="31"/>
      <c r="B402" s="31">
        <v>400</v>
      </c>
      <c r="C402" s="31" t="s">
        <v>10</v>
      </c>
      <c r="D402" s="39" t="s">
        <v>949</v>
      </c>
      <c r="E402" s="40" t="s">
        <v>950</v>
      </c>
      <c r="F402" s="39" t="s">
        <v>951</v>
      </c>
      <c r="G402" s="31" t="s">
        <v>12</v>
      </c>
      <c r="H402" s="31" t="s">
        <v>13</v>
      </c>
    </row>
    <row r="403" ht="20" customHeight="1" spans="1:8">
      <c r="A403" s="31"/>
      <c r="B403" s="31">
        <v>401</v>
      </c>
      <c r="C403" s="31" t="s">
        <v>10</v>
      </c>
      <c r="D403" s="39" t="s">
        <v>952</v>
      </c>
      <c r="E403" s="40" t="s">
        <v>953</v>
      </c>
      <c r="F403" s="39" t="s">
        <v>954</v>
      </c>
      <c r="G403" s="31" t="s">
        <v>12</v>
      </c>
      <c r="H403" s="31" t="s">
        <v>13</v>
      </c>
    </row>
    <row r="404" ht="20" customHeight="1" spans="1:8">
      <c r="A404" s="31"/>
      <c r="B404" s="31">
        <v>402</v>
      </c>
      <c r="C404" s="31" t="s">
        <v>10</v>
      </c>
      <c r="D404" s="47" t="s">
        <v>943</v>
      </c>
      <c r="E404" s="41" t="s">
        <v>955</v>
      </c>
      <c r="F404" s="39" t="s">
        <v>956</v>
      </c>
      <c r="G404" s="31" t="s">
        <v>12</v>
      </c>
      <c r="H404" s="31" t="s">
        <v>13</v>
      </c>
    </row>
    <row r="405" ht="20" customHeight="1" spans="1:8">
      <c r="A405" s="31"/>
      <c r="B405" s="31">
        <v>403</v>
      </c>
      <c r="C405" s="31" t="s">
        <v>10</v>
      </c>
      <c r="D405" s="40" t="s">
        <v>957</v>
      </c>
      <c r="E405" s="40" t="s">
        <v>958</v>
      </c>
      <c r="F405" s="39" t="s">
        <v>959</v>
      </c>
      <c r="G405" s="31" t="s">
        <v>12</v>
      </c>
      <c r="H405" s="31" t="s">
        <v>13</v>
      </c>
    </row>
    <row r="406" ht="20" customHeight="1" spans="1:8">
      <c r="A406" s="31"/>
      <c r="B406" s="31">
        <v>404</v>
      </c>
      <c r="C406" s="31" t="s">
        <v>10</v>
      </c>
      <c r="D406" s="47" t="s">
        <v>960</v>
      </c>
      <c r="E406" s="41" t="s">
        <v>961</v>
      </c>
      <c r="F406" s="39" t="s">
        <v>962</v>
      </c>
      <c r="G406" s="31" t="s">
        <v>12</v>
      </c>
      <c r="H406" s="31" t="s">
        <v>13</v>
      </c>
    </row>
    <row r="407" ht="20" customHeight="1" spans="1:8">
      <c r="A407" s="31"/>
      <c r="B407" s="31">
        <v>405</v>
      </c>
      <c r="C407" s="31" t="s">
        <v>10</v>
      </c>
      <c r="D407" s="47" t="s">
        <v>963</v>
      </c>
      <c r="E407" s="41" t="s">
        <v>964</v>
      </c>
      <c r="F407" s="39" t="s">
        <v>965</v>
      </c>
      <c r="G407" s="31" t="s">
        <v>12</v>
      </c>
      <c r="H407" s="31" t="s">
        <v>13</v>
      </c>
    </row>
    <row r="408" ht="20" customHeight="1" spans="1:8">
      <c r="A408" s="31"/>
      <c r="B408" s="31">
        <v>406</v>
      </c>
      <c r="C408" s="31" t="s">
        <v>10</v>
      </c>
      <c r="D408" s="47" t="s">
        <v>966</v>
      </c>
      <c r="E408" s="41" t="s">
        <v>967</v>
      </c>
      <c r="F408" s="39" t="s">
        <v>968</v>
      </c>
      <c r="G408" s="31" t="s">
        <v>12</v>
      </c>
      <c r="H408" s="31" t="s">
        <v>13</v>
      </c>
    </row>
    <row r="409" ht="20" customHeight="1" spans="1:8">
      <c r="A409" s="31"/>
      <c r="B409" s="31">
        <v>407</v>
      </c>
      <c r="C409" s="31" t="s">
        <v>10</v>
      </c>
      <c r="D409" s="47" t="s">
        <v>969</v>
      </c>
      <c r="E409" s="41" t="s">
        <v>970</v>
      </c>
      <c r="F409" s="39" t="s">
        <v>971</v>
      </c>
      <c r="G409" s="31" t="s">
        <v>12</v>
      </c>
      <c r="H409" s="31" t="s">
        <v>13</v>
      </c>
    </row>
    <row r="410" ht="20" customHeight="1" spans="1:8">
      <c r="A410" s="31"/>
      <c r="B410" s="31">
        <v>408</v>
      </c>
      <c r="C410" s="31" t="s">
        <v>10</v>
      </c>
      <c r="D410" s="47" t="s">
        <v>972</v>
      </c>
      <c r="E410" s="41" t="s">
        <v>973</v>
      </c>
      <c r="F410" s="39" t="s">
        <v>974</v>
      </c>
      <c r="G410" s="31" t="s">
        <v>12</v>
      </c>
      <c r="H410" s="31" t="s">
        <v>13</v>
      </c>
    </row>
    <row r="411" ht="20" customHeight="1" spans="1:8">
      <c r="A411" s="31"/>
      <c r="B411" s="31">
        <v>409</v>
      </c>
      <c r="C411" s="31" t="s">
        <v>10</v>
      </c>
      <c r="D411" s="47" t="s">
        <v>975</v>
      </c>
      <c r="E411" s="41" t="s">
        <v>976</v>
      </c>
      <c r="F411" s="39" t="s">
        <v>977</v>
      </c>
      <c r="G411" s="31" t="s">
        <v>12</v>
      </c>
      <c r="H411" s="31" t="s">
        <v>13</v>
      </c>
    </row>
    <row r="412" ht="20" customHeight="1" spans="1:8">
      <c r="A412" s="31"/>
      <c r="B412" s="31">
        <v>410</v>
      </c>
      <c r="C412" s="31" t="s">
        <v>10</v>
      </c>
      <c r="D412" s="47" t="s">
        <v>978</v>
      </c>
      <c r="E412" s="41" t="s">
        <v>979</v>
      </c>
      <c r="F412" s="39" t="s">
        <v>980</v>
      </c>
      <c r="G412" s="31" t="s">
        <v>12</v>
      </c>
      <c r="H412" s="31" t="s">
        <v>13</v>
      </c>
    </row>
    <row r="413" ht="20" customHeight="1" spans="1:8">
      <c r="A413" s="31"/>
      <c r="B413" s="31">
        <v>411</v>
      </c>
      <c r="C413" s="31" t="s">
        <v>10</v>
      </c>
      <c r="D413" s="47" t="s">
        <v>981</v>
      </c>
      <c r="E413" s="41" t="s">
        <v>982</v>
      </c>
      <c r="F413" s="39" t="s">
        <v>983</v>
      </c>
      <c r="G413" s="31" t="s">
        <v>12</v>
      </c>
      <c r="H413" s="31" t="s">
        <v>13</v>
      </c>
    </row>
    <row r="414" ht="20" customHeight="1" spans="1:8">
      <c r="A414" s="31"/>
      <c r="B414" s="31">
        <v>412</v>
      </c>
      <c r="C414" s="31" t="s">
        <v>10</v>
      </c>
      <c r="D414" s="47" t="s">
        <v>984</v>
      </c>
      <c r="E414" s="41" t="s">
        <v>985</v>
      </c>
      <c r="F414" s="39" t="s">
        <v>986</v>
      </c>
      <c r="G414" s="31" t="s">
        <v>12</v>
      </c>
      <c r="H414" s="31" t="s">
        <v>13</v>
      </c>
    </row>
    <row r="415" ht="20" customHeight="1" spans="1:8">
      <c r="A415" s="31"/>
      <c r="B415" s="31">
        <v>413</v>
      </c>
      <c r="C415" s="31" t="s">
        <v>10</v>
      </c>
      <c r="D415" s="47" t="s">
        <v>987</v>
      </c>
      <c r="E415" s="41" t="s">
        <v>988</v>
      </c>
      <c r="F415" s="39" t="s">
        <v>989</v>
      </c>
      <c r="G415" s="31" t="s">
        <v>12</v>
      </c>
      <c r="H415" s="31" t="s">
        <v>13</v>
      </c>
    </row>
    <row r="416" ht="20" customHeight="1" spans="1:8">
      <c r="A416" s="31"/>
      <c r="B416" s="31">
        <v>414</v>
      </c>
      <c r="C416" s="31" t="s">
        <v>10</v>
      </c>
      <c r="D416" s="47" t="s">
        <v>990</v>
      </c>
      <c r="E416" s="41" t="s">
        <v>991</v>
      </c>
      <c r="F416" s="39" t="s">
        <v>992</v>
      </c>
      <c r="G416" s="31" t="s">
        <v>12</v>
      </c>
      <c r="H416" s="31" t="s">
        <v>13</v>
      </c>
    </row>
    <row r="417" ht="20" customHeight="1" spans="1:8">
      <c r="A417" s="31"/>
      <c r="B417" s="31">
        <v>415</v>
      </c>
      <c r="C417" s="31" t="s">
        <v>10</v>
      </c>
      <c r="D417" s="47" t="s">
        <v>993</v>
      </c>
      <c r="E417" s="41" t="s">
        <v>994</v>
      </c>
      <c r="F417" s="39" t="s">
        <v>995</v>
      </c>
      <c r="G417" s="31" t="s">
        <v>12</v>
      </c>
      <c r="H417" s="31" t="s">
        <v>13</v>
      </c>
    </row>
    <row r="418" ht="20" customHeight="1" spans="1:8">
      <c r="A418" s="31"/>
      <c r="B418" s="31">
        <v>416</v>
      </c>
      <c r="C418" s="31" t="s">
        <v>10</v>
      </c>
      <c r="D418" s="47" t="s">
        <v>996</v>
      </c>
      <c r="E418" s="41" t="s">
        <v>997</v>
      </c>
      <c r="F418" s="39" t="s">
        <v>998</v>
      </c>
      <c r="G418" s="31" t="s">
        <v>12</v>
      </c>
      <c r="H418" s="31" t="s">
        <v>13</v>
      </c>
    </row>
    <row r="419" ht="20" customHeight="1" spans="1:8">
      <c r="A419" s="31"/>
      <c r="B419" s="31">
        <v>417</v>
      </c>
      <c r="C419" s="31" t="s">
        <v>10</v>
      </c>
      <c r="D419" s="47" t="s">
        <v>999</v>
      </c>
      <c r="E419" s="41" t="s">
        <v>1000</v>
      </c>
      <c r="F419" s="39" t="s">
        <v>1001</v>
      </c>
      <c r="G419" s="31" t="s">
        <v>12</v>
      </c>
      <c r="H419" s="31" t="s">
        <v>13</v>
      </c>
    </row>
    <row r="420" ht="20" customHeight="1" spans="1:8">
      <c r="A420" s="31"/>
      <c r="B420" s="31">
        <v>418</v>
      </c>
      <c r="C420" s="31" t="s">
        <v>10</v>
      </c>
      <c r="D420" s="47" t="s">
        <v>1002</v>
      </c>
      <c r="E420" s="41" t="s">
        <v>1003</v>
      </c>
      <c r="F420" s="39" t="s">
        <v>1004</v>
      </c>
      <c r="G420" s="31" t="s">
        <v>12</v>
      </c>
      <c r="H420" s="31" t="s">
        <v>13</v>
      </c>
    </row>
    <row r="421" ht="20" customHeight="1" spans="1:8">
      <c r="A421" s="31"/>
      <c r="B421" s="31">
        <v>419</v>
      </c>
      <c r="C421" s="31" t="s">
        <v>10</v>
      </c>
      <c r="D421" s="47" t="s">
        <v>1005</v>
      </c>
      <c r="E421" s="41" t="s">
        <v>1006</v>
      </c>
      <c r="F421" s="39" t="s">
        <v>1007</v>
      </c>
      <c r="G421" s="31" t="s">
        <v>12</v>
      </c>
      <c r="H421" s="31" t="s">
        <v>13</v>
      </c>
    </row>
    <row r="422" ht="20" customHeight="1" spans="1:8">
      <c r="A422" s="31"/>
      <c r="B422" s="31">
        <v>420</v>
      </c>
      <c r="C422" s="31" t="s">
        <v>10</v>
      </c>
      <c r="D422" s="47" t="s">
        <v>1008</v>
      </c>
      <c r="E422" s="41" t="s">
        <v>1009</v>
      </c>
      <c r="F422" s="39" t="s">
        <v>1010</v>
      </c>
      <c r="G422" s="31" t="s">
        <v>12</v>
      </c>
      <c r="H422" s="31" t="s">
        <v>13</v>
      </c>
    </row>
    <row r="423" ht="20" customHeight="1" spans="1:8">
      <c r="A423" s="31"/>
      <c r="B423" s="31">
        <v>421</v>
      </c>
      <c r="C423" s="31" t="s">
        <v>10</v>
      </c>
      <c r="D423" s="39" t="s">
        <v>1011</v>
      </c>
      <c r="E423" s="40" t="s">
        <v>1012</v>
      </c>
      <c r="F423" s="39" t="s">
        <v>1013</v>
      </c>
      <c r="G423" s="31" t="s">
        <v>12</v>
      </c>
      <c r="H423" s="31" t="s">
        <v>13</v>
      </c>
    </row>
    <row r="424" ht="20" customHeight="1" spans="1:8">
      <c r="A424" s="31"/>
      <c r="B424" s="31">
        <v>422</v>
      </c>
      <c r="C424" s="31" t="s">
        <v>10</v>
      </c>
      <c r="D424" s="39" t="s">
        <v>1014</v>
      </c>
      <c r="E424" s="40" t="s">
        <v>1015</v>
      </c>
      <c r="F424" s="39" t="s">
        <v>1016</v>
      </c>
      <c r="G424" s="31" t="s">
        <v>12</v>
      </c>
      <c r="H424" s="31" t="s">
        <v>13</v>
      </c>
    </row>
    <row r="425" ht="20" customHeight="1" spans="1:8">
      <c r="A425" s="31"/>
      <c r="B425" s="31">
        <v>423</v>
      </c>
      <c r="C425" s="31" t="s">
        <v>10</v>
      </c>
      <c r="D425" s="39" t="s">
        <v>1017</v>
      </c>
      <c r="E425" s="40" t="s">
        <v>1018</v>
      </c>
      <c r="F425" s="46" t="s">
        <v>1019</v>
      </c>
      <c r="G425" s="31" t="s">
        <v>12</v>
      </c>
      <c r="H425" s="31" t="s">
        <v>13</v>
      </c>
    </row>
    <row r="426" ht="20" customHeight="1" spans="1:8">
      <c r="A426" s="31"/>
      <c r="B426" s="31">
        <v>424</v>
      </c>
      <c r="C426" s="31" t="s">
        <v>10</v>
      </c>
      <c r="D426" s="39" t="s">
        <v>1020</v>
      </c>
      <c r="E426" s="40" t="s">
        <v>1021</v>
      </c>
      <c r="F426" s="46" t="s">
        <v>1022</v>
      </c>
      <c r="G426" s="31" t="s">
        <v>12</v>
      </c>
      <c r="H426" s="31" t="s">
        <v>13</v>
      </c>
    </row>
    <row r="427" ht="20" customHeight="1" spans="1:8">
      <c r="A427" s="31"/>
      <c r="B427" s="31">
        <v>425</v>
      </c>
      <c r="C427" s="31" t="s">
        <v>10</v>
      </c>
      <c r="D427" s="39" t="s">
        <v>1023</v>
      </c>
      <c r="E427" s="40" t="s">
        <v>1024</v>
      </c>
      <c r="F427" s="46" t="s">
        <v>1025</v>
      </c>
      <c r="G427" s="31" t="s">
        <v>12</v>
      </c>
      <c r="H427" s="31" t="s">
        <v>13</v>
      </c>
    </row>
    <row r="428" ht="20" customHeight="1" spans="1:8">
      <c r="A428" s="31"/>
      <c r="B428" s="31">
        <v>426</v>
      </c>
      <c r="C428" s="31" t="s">
        <v>10</v>
      </c>
      <c r="D428" s="39" t="s">
        <v>1026</v>
      </c>
      <c r="E428" s="40" t="s">
        <v>1027</v>
      </c>
      <c r="F428" s="46" t="s">
        <v>1028</v>
      </c>
      <c r="G428" s="31" t="s">
        <v>12</v>
      </c>
      <c r="H428" s="31" t="s">
        <v>13</v>
      </c>
    </row>
    <row r="429" ht="20" customHeight="1" spans="1:8">
      <c r="A429" s="31"/>
      <c r="B429" s="31">
        <v>427</v>
      </c>
      <c r="C429" s="31" t="s">
        <v>10</v>
      </c>
      <c r="D429" s="40" t="str">
        <f>LEFT("仙游县咪咪幼儿园",19)</f>
        <v>仙游县咪咪幼儿园</v>
      </c>
      <c r="E429" s="40" t="s">
        <v>1029</v>
      </c>
      <c r="F429" s="39" t="s">
        <v>1030</v>
      </c>
      <c r="G429" s="31" t="s">
        <v>12</v>
      </c>
      <c r="H429" s="31" t="s">
        <v>13</v>
      </c>
    </row>
    <row r="430" ht="20" customHeight="1" spans="1:8">
      <c r="A430" s="31"/>
      <c r="B430" s="31">
        <v>428</v>
      </c>
      <c r="C430" s="31" t="s">
        <v>10</v>
      </c>
      <c r="D430" s="40" t="str">
        <f>LEFT("仙游二中",19)</f>
        <v>仙游二中</v>
      </c>
      <c r="E430" s="40" t="s">
        <v>1031</v>
      </c>
      <c r="F430" s="39" t="s">
        <v>1032</v>
      </c>
      <c r="G430" s="31" t="s">
        <v>12</v>
      </c>
      <c r="H430" s="31" t="s">
        <v>13</v>
      </c>
    </row>
    <row r="431" ht="20" customHeight="1" spans="1:8">
      <c r="A431" s="31"/>
      <c r="B431" s="31">
        <v>429</v>
      </c>
      <c r="C431" s="31" t="s">
        <v>10</v>
      </c>
      <c r="D431" s="40" t="str">
        <f>LEFT("仙游县实验小学分校（原玉井小学）",19)</f>
        <v>仙游县实验小学分校（原玉井小学）</v>
      </c>
      <c r="E431" s="40" t="s">
        <v>1033</v>
      </c>
      <c r="F431" s="39" t="s">
        <v>1034</v>
      </c>
      <c r="G431" s="31" t="s">
        <v>12</v>
      </c>
      <c r="H431" s="31" t="s">
        <v>13</v>
      </c>
    </row>
    <row r="432" ht="20" customHeight="1" spans="1:8">
      <c r="A432" s="31"/>
      <c r="B432" s="31">
        <v>430</v>
      </c>
      <c r="C432" s="31" t="s">
        <v>10</v>
      </c>
      <c r="D432" s="40" t="str">
        <f>LEFT("仙游县金石中学",19)</f>
        <v>仙游县金石中学</v>
      </c>
      <c r="E432" s="40" t="s">
        <v>1035</v>
      </c>
      <c r="F432" s="39" t="s">
        <v>1036</v>
      </c>
      <c r="G432" s="31" t="s">
        <v>12</v>
      </c>
      <c r="H432" s="31" t="s">
        <v>13</v>
      </c>
    </row>
    <row r="433" ht="20" customHeight="1" spans="1:8">
      <c r="A433" s="31"/>
      <c r="B433" s="31">
        <v>431</v>
      </c>
      <c r="C433" s="31" t="s">
        <v>10</v>
      </c>
      <c r="D433" s="40" t="str">
        <f>LEFT("仙游县爱心幼儿园",19)</f>
        <v>仙游县爱心幼儿园</v>
      </c>
      <c r="E433" s="40" t="s">
        <v>1037</v>
      </c>
      <c r="F433" s="39" t="s">
        <v>1038</v>
      </c>
      <c r="G433" s="31" t="s">
        <v>12</v>
      </c>
      <c r="H433" s="31" t="s">
        <v>13</v>
      </c>
    </row>
    <row r="434" ht="20" customHeight="1" spans="1:8">
      <c r="A434" s="31"/>
      <c r="B434" s="31">
        <v>432</v>
      </c>
      <c r="C434" s="31" t="s">
        <v>10</v>
      </c>
      <c r="D434" s="40" t="str">
        <f>LEFT("仙游县七巧板幼儿园",19)</f>
        <v>仙游县七巧板幼儿园</v>
      </c>
      <c r="E434" s="40" t="s">
        <v>1039</v>
      </c>
      <c r="F434" s="39" t="s">
        <v>1040</v>
      </c>
      <c r="G434" s="31" t="s">
        <v>12</v>
      </c>
      <c r="H434" s="31" t="s">
        <v>13</v>
      </c>
    </row>
    <row r="435" ht="20" customHeight="1" spans="1:8">
      <c r="A435" s="31"/>
      <c r="B435" s="31">
        <v>433</v>
      </c>
      <c r="C435" s="31" t="s">
        <v>10</v>
      </c>
      <c r="D435" s="40" t="str">
        <f>LEFT("仙游职业中专学校",19)</f>
        <v>仙游职业中专学校</v>
      </c>
      <c r="E435" s="40" t="s">
        <v>1041</v>
      </c>
      <c r="F435" s="39" t="s">
        <v>1042</v>
      </c>
      <c r="G435" s="31" t="s">
        <v>12</v>
      </c>
      <c r="H435" s="31" t="s">
        <v>13</v>
      </c>
    </row>
    <row r="436" ht="20" customHeight="1" spans="1:8">
      <c r="A436" s="31"/>
      <c r="B436" s="31">
        <v>434</v>
      </c>
      <c r="C436" s="31" t="s">
        <v>10</v>
      </c>
      <c r="D436" s="40" t="str">
        <f>LEFT("仙游县蜚山第一小学",19)</f>
        <v>仙游县蜚山第一小学</v>
      </c>
      <c r="E436" s="40" t="s">
        <v>1043</v>
      </c>
      <c r="F436" s="39" t="s">
        <v>1044</v>
      </c>
      <c r="G436" s="31" t="s">
        <v>12</v>
      </c>
      <c r="H436" s="31" t="s">
        <v>13</v>
      </c>
    </row>
    <row r="437" ht="20" customHeight="1" spans="1:8">
      <c r="A437" s="31"/>
      <c r="B437" s="31">
        <v>435</v>
      </c>
      <c r="C437" s="31" t="s">
        <v>10</v>
      </c>
      <c r="D437" s="40" t="str">
        <f>LEFT("仙游一中城东校区",19)</f>
        <v>仙游一中城东校区</v>
      </c>
      <c r="E437" s="40" t="s">
        <v>1045</v>
      </c>
      <c r="F437" s="39" t="s">
        <v>1046</v>
      </c>
      <c r="G437" s="31" t="s">
        <v>12</v>
      </c>
      <c r="H437" s="31" t="s">
        <v>13</v>
      </c>
    </row>
    <row r="438" ht="20" customHeight="1" spans="1:8">
      <c r="A438" s="31"/>
      <c r="B438" s="31">
        <v>436</v>
      </c>
      <c r="C438" s="31" t="s">
        <v>10</v>
      </c>
      <c r="D438" s="40" t="str">
        <f>LEFT("仙游县实验小学（旧校区）",19)</f>
        <v>仙游县实验小学（旧校区）</v>
      </c>
      <c r="E438" s="40" t="s">
        <v>1047</v>
      </c>
      <c r="F438" s="39" t="s">
        <v>1048</v>
      </c>
      <c r="G438" s="31" t="s">
        <v>12</v>
      </c>
      <c r="H438" s="31" t="s">
        <v>13</v>
      </c>
    </row>
    <row r="439" ht="20" customHeight="1" spans="1:8">
      <c r="A439" s="31"/>
      <c r="B439" s="31">
        <v>437</v>
      </c>
      <c r="C439" s="31" t="s">
        <v>10</v>
      </c>
      <c r="D439" s="40" t="str">
        <f>LEFT("仙游县城东中心小学",19)</f>
        <v>仙游县城东中心小学</v>
      </c>
      <c r="E439" s="40" t="s">
        <v>1049</v>
      </c>
      <c r="F439" s="39" t="s">
        <v>1050</v>
      </c>
      <c r="G439" s="31" t="s">
        <v>12</v>
      </c>
      <c r="H439" s="31" t="s">
        <v>13</v>
      </c>
    </row>
    <row r="440" ht="20" customHeight="1" spans="1:8">
      <c r="A440" s="31"/>
      <c r="B440" s="31">
        <v>438</v>
      </c>
      <c r="C440" s="31" t="s">
        <v>10</v>
      </c>
      <c r="D440" s="40" t="str">
        <f>LEFT("仙游县实验幼儿园（新校区）",19)</f>
        <v>仙游县实验幼儿园（新校区）</v>
      </c>
      <c r="E440" s="40" t="s">
        <v>1051</v>
      </c>
      <c r="F440" s="39" t="s">
        <v>1052</v>
      </c>
      <c r="G440" s="31" t="s">
        <v>12</v>
      </c>
      <c r="H440" s="31" t="s">
        <v>13</v>
      </c>
    </row>
    <row r="441" ht="20" customHeight="1" spans="1:8">
      <c r="A441" s="31"/>
      <c r="B441" s="31">
        <v>439</v>
      </c>
      <c r="C441" s="31" t="s">
        <v>10</v>
      </c>
      <c r="D441" s="40" t="str">
        <f>LEFT("仙游县金井小学",19)</f>
        <v>仙游县金井小学</v>
      </c>
      <c r="E441" s="40" t="s">
        <v>1053</v>
      </c>
      <c r="F441" s="39" t="s">
        <v>1054</v>
      </c>
      <c r="G441" s="31" t="s">
        <v>12</v>
      </c>
      <c r="H441" s="31" t="s">
        <v>13</v>
      </c>
    </row>
    <row r="442" ht="20" customHeight="1" spans="1:8">
      <c r="A442" s="31"/>
      <c r="B442" s="31">
        <v>440</v>
      </c>
      <c r="C442" s="31" t="s">
        <v>10</v>
      </c>
      <c r="D442" s="40" t="str">
        <f>LEFT("仙游县北宝峰小学",19)</f>
        <v>仙游县北宝峰小学</v>
      </c>
      <c r="E442" s="40" t="s">
        <v>1055</v>
      </c>
      <c r="F442" s="39" t="s">
        <v>1050</v>
      </c>
      <c r="G442" s="31" t="s">
        <v>12</v>
      </c>
      <c r="H442" s="31" t="s">
        <v>13</v>
      </c>
    </row>
    <row r="443" ht="20" customHeight="1" spans="1:8">
      <c r="A443" s="31"/>
      <c r="B443" s="31">
        <v>441</v>
      </c>
      <c r="C443" s="31" t="s">
        <v>10</v>
      </c>
      <c r="D443" s="40" t="str">
        <f>LEFT("仙游县实验小学（新校区）",19)</f>
        <v>仙游县实验小学（新校区）</v>
      </c>
      <c r="E443" s="40" t="s">
        <v>1056</v>
      </c>
      <c r="F443" s="39" t="s">
        <v>1048</v>
      </c>
      <c r="G443" s="31" t="s">
        <v>12</v>
      </c>
      <c r="H443" s="31" t="s">
        <v>13</v>
      </c>
    </row>
    <row r="444" ht="20" customHeight="1" spans="1:8">
      <c r="A444" s="31"/>
      <c r="B444" s="31">
        <v>442</v>
      </c>
      <c r="C444" s="31" t="s">
        <v>10</v>
      </c>
      <c r="D444" s="40" t="str">
        <f>LEFT("仙游县蜚山幼儿园",19)</f>
        <v>仙游县蜚山幼儿园</v>
      </c>
      <c r="E444" s="40" t="s">
        <v>1057</v>
      </c>
      <c r="F444" s="39" t="s">
        <v>1058</v>
      </c>
      <c r="G444" s="31" t="s">
        <v>12</v>
      </c>
      <c r="H444" s="31" t="s">
        <v>13</v>
      </c>
    </row>
    <row r="445" ht="20" customHeight="1" spans="1:8">
      <c r="A445" s="31"/>
      <c r="B445" s="31">
        <v>443</v>
      </c>
      <c r="C445" s="31" t="s">
        <v>10</v>
      </c>
      <c r="D445" s="40" t="str">
        <f>LEFT("仙游县鲤城街道君隆幼儿园",19)</f>
        <v>仙游县鲤城街道君隆幼儿园</v>
      </c>
      <c r="E445" s="40" t="s">
        <v>1059</v>
      </c>
      <c r="F445" s="39" t="s">
        <v>1060</v>
      </c>
      <c r="G445" s="31" t="s">
        <v>12</v>
      </c>
      <c r="H445" s="31" t="s">
        <v>13</v>
      </c>
    </row>
    <row r="446" ht="20" customHeight="1" spans="1:8">
      <c r="A446" s="31"/>
      <c r="B446" s="31">
        <v>444</v>
      </c>
      <c r="C446" s="31" t="s">
        <v>10</v>
      </c>
      <c r="D446" s="40" t="str">
        <f>LEFT("仙游县金石幼儿园",19)</f>
        <v>仙游县金石幼儿园</v>
      </c>
      <c r="E446" s="40" t="s">
        <v>1061</v>
      </c>
      <c r="F446" s="39" t="s">
        <v>1062</v>
      </c>
      <c r="G446" s="31" t="s">
        <v>12</v>
      </c>
      <c r="H446" s="31" t="s">
        <v>13</v>
      </c>
    </row>
    <row r="447" ht="20" customHeight="1" spans="1:8">
      <c r="A447" s="31"/>
      <c r="B447" s="31">
        <v>445</v>
      </c>
      <c r="C447" s="31" t="s">
        <v>10</v>
      </c>
      <c r="D447" s="40" t="str">
        <f>LEFT("仙游县鲤城街道金凤桥幼儿园",19)</f>
        <v>仙游县鲤城街道金凤桥幼儿园</v>
      </c>
      <c r="E447" s="40" t="s">
        <v>1063</v>
      </c>
      <c r="F447" s="39" t="s">
        <v>1064</v>
      </c>
      <c r="G447" s="31" t="s">
        <v>12</v>
      </c>
      <c r="H447" s="31" t="s">
        <v>13</v>
      </c>
    </row>
    <row r="448" ht="20" customHeight="1" spans="1:8">
      <c r="A448" s="31"/>
      <c r="B448" s="31">
        <v>446</v>
      </c>
      <c r="C448" s="31" t="s">
        <v>10</v>
      </c>
      <c r="D448" s="40" t="str">
        <f>LEFT("仙游县木兰幼儿园",19)</f>
        <v>仙游县木兰幼儿园</v>
      </c>
      <c r="E448" s="40" t="s">
        <v>1065</v>
      </c>
      <c r="F448" s="39" t="s">
        <v>1066</v>
      </c>
      <c r="G448" s="31" t="s">
        <v>12</v>
      </c>
      <c r="H448" s="31" t="s">
        <v>13</v>
      </c>
    </row>
    <row r="449" ht="20" customHeight="1" spans="1:8">
      <c r="A449" s="31"/>
      <c r="B449" s="31">
        <v>447</v>
      </c>
      <c r="C449" s="31" t="s">
        <v>10</v>
      </c>
      <c r="D449" s="40" t="str">
        <f>LEFT("仙游县南桥幼儿园",19)</f>
        <v>仙游县南桥幼儿园</v>
      </c>
      <c r="E449" s="40" t="s">
        <v>1067</v>
      </c>
      <c r="F449" s="39" t="s">
        <v>1068</v>
      </c>
      <c r="G449" s="31" t="s">
        <v>12</v>
      </c>
      <c r="H449" s="31" t="s">
        <v>13</v>
      </c>
    </row>
    <row r="450" ht="20" customHeight="1" spans="1:8">
      <c r="A450" s="31"/>
      <c r="B450" s="31">
        <v>448</v>
      </c>
      <c r="C450" s="31" t="s">
        <v>10</v>
      </c>
      <c r="D450" s="40" t="str">
        <f>LEFT("仙游县现代中学",19)</f>
        <v>仙游县现代中学</v>
      </c>
      <c r="E450" s="40" t="s">
        <v>1069</v>
      </c>
      <c r="F450" s="39" t="s">
        <v>1070</v>
      </c>
      <c r="G450" s="31" t="s">
        <v>12</v>
      </c>
      <c r="H450" s="31" t="s">
        <v>13</v>
      </c>
    </row>
    <row r="451" ht="20" customHeight="1" spans="1:8">
      <c r="A451" s="31"/>
      <c r="B451" s="31">
        <v>449</v>
      </c>
      <c r="C451" s="31" t="s">
        <v>10</v>
      </c>
      <c r="D451" s="40" t="str">
        <f>LEFT("仙游县东风双语小学",19)</f>
        <v>仙游县东风双语小学</v>
      </c>
      <c r="E451" s="40" t="s">
        <v>1071</v>
      </c>
      <c r="F451" s="39" t="s">
        <v>1072</v>
      </c>
      <c r="G451" s="31" t="s">
        <v>12</v>
      </c>
      <c r="H451" s="31" t="s">
        <v>13</v>
      </c>
    </row>
    <row r="452" ht="20" customHeight="1" spans="1:8">
      <c r="A452" s="31"/>
      <c r="B452" s="31">
        <v>450</v>
      </c>
      <c r="C452" s="31" t="s">
        <v>10</v>
      </c>
      <c r="D452" s="40" t="str">
        <f>LEFT("仙游县城西中心小学",19)</f>
        <v>仙游县城西中心小学</v>
      </c>
      <c r="E452" s="40" t="s">
        <v>1073</v>
      </c>
      <c r="F452" s="39" t="s">
        <v>1074</v>
      </c>
      <c r="G452" s="31" t="s">
        <v>12</v>
      </c>
      <c r="H452" s="31" t="s">
        <v>13</v>
      </c>
    </row>
    <row r="453" ht="20" customHeight="1" spans="1:8">
      <c r="A453" s="31"/>
      <c r="B453" s="31">
        <v>451</v>
      </c>
      <c r="C453" s="31" t="s">
        <v>10</v>
      </c>
      <c r="D453" s="40" t="str">
        <f>LEFT("仙游县儿童活动中心幼儿园",19)</f>
        <v>仙游县儿童活动中心幼儿园</v>
      </c>
      <c r="E453" s="40" t="s">
        <v>1075</v>
      </c>
      <c r="F453" s="39" t="s">
        <v>1076</v>
      </c>
      <c r="G453" s="31" t="s">
        <v>12</v>
      </c>
      <c r="H453" s="31" t="s">
        <v>13</v>
      </c>
    </row>
    <row r="454" ht="20" customHeight="1" spans="1:8">
      <c r="A454" s="31"/>
      <c r="B454" s="31">
        <v>452</v>
      </c>
      <c r="C454" s="31" t="s">
        <v>10</v>
      </c>
      <c r="D454" s="40" t="str">
        <f>LEFT("仙游县私立第一中学",19)</f>
        <v>仙游县私立第一中学</v>
      </c>
      <c r="E454" s="40" t="s">
        <v>1077</v>
      </c>
      <c r="F454" s="39" t="s">
        <v>1078</v>
      </c>
      <c r="G454" s="31" t="s">
        <v>12</v>
      </c>
      <c r="H454" s="31" t="s">
        <v>13</v>
      </c>
    </row>
    <row r="455" ht="20" customHeight="1" spans="1:8">
      <c r="A455" s="31"/>
      <c r="B455" s="31">
        <v>453</v>
      </c>
      <c r="C455" s="31" t="s">
        <v>10</v>
      </c>
      <c r="D455" s="40" t="str">
        <f>LEFT("仙游县实验幼儿园（旧校区）",19)</f>
        <v>仙游县实验幼儿园（旧校区）</v>
      </c>
      <c r="E455" s="40" t="s">
        <v>1079</v>
      </c>
      <c r="F455" s="39" t="s">
        <v>1052</v>
      </c>
      <c r="G455" s="31" t="s">
        <v>12</v>
      </c>
      <c r="H455" s="31" t="s">
        <v>13</v>
      </c>
    </row>
    <row r="456" ht="20" customHeight="1" spans="1:8">
      <c r="A456" s="31"/>
      <c r="B456" s="31">
        <v>454</v>
      </c>
      <c r="C456" s="31" t="s">
        <v>10</v>
      </c>
      <c r="D456" s="40" t="str">
        <f>LEFT("仙游县鲤中幼儿园",19)</f>
        <v>仙游县鲤中幼儿园</v>
      </c>
      <c r="E456" s="40" t="s">
        <v>1080</v>
      </c>
      <c r="F456" s="39" t="s">
        <v>1081</v>
      </c>
      <c r="G456" s="31" t="s">
        <v>12</v>
      </c>
      <c r="H456" s="31" t="s">
        <v>13</v>
      </c>
    </row>
    <row r="457" ht="20" customHeight="1" spans="1:8">
      <c r="A457" s="31"/>
      <c r="B457" s="31">
        <v>455</v>
      </c>
      <c r="C457" s="31" t="s">
        <v>10</v>
      </c>
      <c r="D457" s="40" t="str">
        <f>LEFT("仙游县鲤城龙泉小学",19)</f>
        <v>仙游县鲤城龙泉小学</v>
      </c>
      <c r="E457" s="40" t="s">
        <v>1082</v>
      </c>
      <c r="F457" s="39" t="s">
        <v>1083</v>
      </c>
      <c r="G457" s="31" t="s">
        <v>12</v>
      </c>
      <c r="H457" s="31" t="s">
        <v>13</v>
      </c>
    </row>
    <row r="458" ht="20" customHeight="1" spans="1:8">
      <c r="A458" s="31"/>
      <c r="B458" s="31">
        <v>456</v>
      </c>
      <c r="C458" s="31" t="s">
        <v>10</v>
      </c>
      <c r="D458" s="40" t="str">
        <f>LEFT("仙游县鲤城富洋小学",19)</f>
        <v>仙游县鲤城富洋小学</v>
      </c>
      <c r="E458" s="40" t="s">
        <v>1084</v>
      </c>
      <c r="F458" s="39" t="s">
        <v>1038</v>
      </c>
      <c r="G458" s="31" t="s">
        <v>12</v>
      </c>
      <c r="H458" s="31" t="s">
        <v>13</v>
      </c>
    </row>
    <row r="459" ht="20" customHeight="1" spans="1:8">
      <c r="A459" s="31"/>
      <c r="B459" s="31">
        <v>457</v>
      </c>
      <c r="C459" s="31" t="s">
        <v>10</v>
      </c>
      <c r="D459" s="40" t="str">
        <f>LEFT("福建省仙游第一中学",19)</f>
        <v>福建省仙游第一中学</v>
      </c>
      <c r="E459" s="40" t="s">
        <v>1085</v>
      </c>
      <c r="F459" s="39" t="s">
        <v>1086</v>
      </c>
      <c r="G459" s="31" t="s">
        <v>12</v>
      </c>
      <c r="H459" s="31" t="s">
        <v>13</v>
      </c>
    </row>
    <row r="460" ht="20" customHeight="1" spans="1:8">
      <c r="A460" s="31"/>
      <c r="B460" s="31">
        <v>458</v>
      </c>
      <c r="C460" s="31" t="s">
        <v>10</v>
      </c>
      <c r="D460" s="40" t="str">
        <f>LEFT("仙游县鲤城盼盼幼儿园",19)</f>
        <v>仙游县鲤城盼盼幼儿园</v>
      </c>
      <c r="E460" s="40" t="s">
        <v>1087</v>
      </c>
      <c r="F460" s="39" t="s">
        <v>1088</v>
      </c>
      <c r="G460" s="31" t="s">
        <v>12</v>
      </c>
      <c r="H460" s="31" t="s">
        <v>13</v>
      </c>
    </row>
    <row r="461" ht="20" customHeight="1" spans="1:8">
      <c r="A461" s="31"/>
      <c r="B461" s="31">
        <v>459</v>
      </c>
      <c r="C461" s="31" t="s">
        <v>10</v>
      </c>
      <c r="D461" s="40" t="str">
        <f>LEFT("仙游县鲤城十字幼儿园",19)</f>
        <v>仙游县鲤城十字幼儿园</v>
      </c>
      <c r="E461" s="40" t="s">
        <v>1089</v>
      </c>
      <c r="F461" s="39" t="s">
        <v>1090</v>
      </c>
      <c r="G461" s="31" t="s">
        <v>12</v>
      </c>
      <c r="H461" s="31" t="s">
        <v>13</v>
      </c>
    </row>
    <row r="462" ht="20" customHeight="1" spans="1:8">
      <c r="A462" s="31"/>
      <c r="B462" s="31">
        <v>460</v>
      </c>
      <c r="C462" s="31" t="s">
        <v>10</v>
      </c>
      <c r="D462" s="40" t="str">
        <f>LEFT("仙游县鲤城晨光幼儿园",19)</f>
        <v>仙游县鲤城晨光幼儿园</v>
      </c>
      <c r="E462" s="40" t="s">
        <v>1091</v>
      </c>
      <c r="F462" s="39" t="s">
        <v>1092</v>
      </c>
      <c r="G462" s="31" t="s">
        <v>12</v>
      </c>
      <c r="H462" s="31" t="s">
        <v>13</v>
      </c>
    </row>
    <row r="463" ht="20" customHeight="1" spans="1:8">
      <c r="A463" s="31"/>
      <c r="B463" s="31">
        <v>461</v>
      </c>
      <c r="C463" s="31" t="s">
        <v>10</v>
      </c>
      <c r="D463" s="40" t="str">
        <f>LEFT("仙游县第二实验幼儿园",19)</f>
        <v>仙游县第二实验幼儿园</v>
      </c>
      <c r="E463" s="40" t="s">
        <v>1093</v>
      </c>
      <c r="F463" s="39" t="s">
        <v>1094</v>
      </c>
      <c r="G463" s="31" t="s">
        <v>12</v>
      </c>
      <c r="H463" s="31" t="s">
        <v>13</v>
      </c>
    </row>
    <row r="464" ht="20" customHeight="1" spans="1:8">
      <c r="A464" s="31"/>
      <c r="B464" s="31">
        <v>462</v>
      </c>
      <c r="C464" s="31" t="s">
        <v>10</v>
      </c>
      <c r="D464" s="40" t="str">
        <f>LEFT("仙游县鲤城明德堂幼儿园",19)</f>
        <v>仙游县鲤城明德堂幼儿园</v>
      </c>
      <c r="E464" s="40" t="s">
        <v>1095</v>
      </c>
      <c r="F464" s="39" t="s">
        <v>1096</v>
      </c>
      <c r="G464" s="31" t="s">
        <v>12</v>
      </c>
      <c r="H464" s="31" t="s">
        <v>13</v>
      </c>
    </row>
    <row r="465" ht="20" customHeight="1" spans="1:8">
      <c r="A465" s="31"/>
      <c r="B465" s="31">
        <v>463</v>
      </c>
      <c r="C465" s="31" t="s">
        <v>10</v>
      </c>
      <c r="D465" s="40" t="str">
        <f>LEFT("仙游县城东中心幼儿园",19)</f>
        <v>仙游县城东中心幼儿园</v>
      </c>
      <c r="E465" s="40" t="s">
        <v>1097</v>
      </c>
      <c r="F465" s="39" t="s">
        <v>1098</v>
      </c>
      <c r="G465" s="31" t="s">
        <v>12</v>
      </c>
      <c r="H465" s="31" t="s">
        <v>13</v>
      </c>
    </row>
    <row r="466" ht="20" customHeight="1" spans="1:8">
      <c r="A466" s="31"/>
      <c r="B466" s="31">
        <v>464</v>
      </c>
      <c r="C466" s="31" t="s">
        <v>10</v>
      </c>
      <c r="D466" s="40" t="str">
        <f>LEFT("仙游县第一道德中学",19)</f>
        <v>仙游县第一道德中学</v>
      </c>
      <c r="E466" s="40" t="s">
        <v>1099</v>
      </c>
      <c r="F466" s="39" t="s">
        <v>1100</v>
      </c>
      <c r="G466" s="31" t="s">
        <v>12</v>
      </c>
      <c r="H466" s="31" t="s">
        <v>13</v>
      </c>
    </row>
    <row r="467" ht="20" customHeight="1" spans="1:8">
      <c r="A467" s="31"/>
      <c r="B467" s="31">
        <v>465</v>
      </c>
      <c r="C467" s="31" t="s">
        <v>10</v>
      </c>
      <c r="D467" s="40" t="str">
        <f>LEFT("仙游县鲤城糖厂幼儿园",19)</f>
        <v>仙游县鲤城糖厂幼儿园</v>
      </c>
      <c r="E467" s="40" t="s">
        <v>1101</v>
      </c>
      <c r="F467" s="39" t="s">
        <v>1102</v>
      </c>
      <c r="G467" s="31" t="s">
        <v>12</v>
      </c>
      <c r="H467" s="31" t="s">
        <v>13</v>
      </c>
    </row>
    <row r="468" ht="20" customHeight="1" spans="1:8">
      <c r="A468" s="31"/>
      <c r="B468" s="31">
        <v>466</v>
      </c>
      <c r="C468" s="31" t="s">
        <v>10</v>
      </c>
      <c r="D468" s="40" t="str">
        <f>LEFT("莆田学院附属实验小学",19)</f>
        <v>莆田学院附属实验小学</v>
      </c>
      <c r="E468" s="40" t="s">
        <v>1103</v>
      </c>
      <c r="F468" s="39" t="s">
        <v>1104</v>
      </c>
      <c r="G468" s="31" t="s">
        <v>12</v>
      </c>
      <c r="H468" s="31" t="s">
        <v>13</v>
      </c>
    </row>
    <row r="469" ht="20" customHeight="1" spans="1:8">
      <c r="A469" s="31"/>
      <c r="B469" s="31">
        <v>467</v>
      </c>
      <c r="C469" s="31" t="s">
        <v>10</v>
      </c>
      <c r="D469" s="40" t="str">
        <f>LEFT("仙游县鲤城蓝天幼儿园",19)</f>
        <v>仙游县鲤城蓝天幼儿园</v>
      </c>
      <c r="E469" s="40" t="s">
        <v>1105</v>
      </c>
      <c r="F469" s="39" t="s">
        <v>1106</v>
      </c>
      <c r="G469" s="31" t="s">
        <v>12</v>
      </c>
      <c r="H469" s="31" t="s">
        <v>13</v>
      </c>
    </row>
    <row r="470" ht="20" customHeight="1" spans="1:8">
      <c r="A470" s="31"/>
      <c r="B470" s="31">
        <v>468</v>
      </c>
      <c r="C470" s="31" t="s">
        <v>10</v>
      </c>
      <c r="D470" s="40" t="str">
        <f>LEFT("仙游县安特幼儿园",19)</f>
        <v>仙游县安特幼儿园</v>
      </c>
      <c r="E470" s="40" t="s">
        <v>1107</v>
      </c>
      <c r="F470" s="39" t="s">
        <v>1108</v>
      </c>
      <c r="G470" s="31" t="s">
        <v>12</v>
      </c>
      <c r="H470" s="31" t="s">
        <v>13</v>
      </c>
    </row>
    <row r="471" ht="20" customHeight="1" spans="1:8">
      <c r="A471" s="31"/>
      <c r="B471" s="31">
        <v>469</v>
      </c>
      <c r="C471" s="31" t="s">
        <v>10</v>
      </c>
      <c r="D471" s="40" t="str">
        <f>LEFT("仙游鲤城东风幼儿园",19)</f>
        <v>仙游鲤城东风幼儿园</v>
      </c>
      <c r="E471" s="40" t="s">
        <v>1109</v>
      </c>
      <c r="F471" s="39" t="s">
        <v>1110</v>
      </c>
      <c r="G471" s="31" t="s">
        <v>12</v>
      </c>
      <c r="H471" s="31" t="s">
        <v>13</v>
      </c>
    </row>
    <row r="472" ht="20" customHeight="1" spans="1:8">
      <c r="A472" s="31"/>
      <c r="B472" s="31">
        <v>470</v>
      </c>
      <c r="C472" s="31" t="s">
        <v>10</v>
      </c>
      <c r="D472" s="40" t="str">
        <f>LEFT("仙游县鲤城东门启蒙幼儿园",19)</f>
        <v>仙游县鲤城东门启蒙幼儿园</v>
      </c>
      <c r="E472" s="40" t="s">
        <v>1111</v>
      </c>
      <c r="F472" s="39" t="s">
        <v>1112</v>
      </c>
      <c r="G472" s="31" t="s">
        <v>12</v>
      </c>
      <c r="H472" s="31" t="s">
        <v>13</v>
      </c>
    </row>
    <row r="473" ht="20" customHeight="1" spans="1:8">
      <c r="A473" s="31"/>
      <c r="B473" s="31">
        <v>471</v>
      </c>
      <c r="C473" s="31" t="s">
        <v>10</v>
      </c>
      <c r="D473" s="40" t="str">
        <f>LEFT("仙游县鲤城私一幼儿园",19)</f>
        <v>仙游县鲤城私一幼儿园</v>
      </c>
      <c r="E473" s="40" t="s">
        <v>1113</v>
      </c>
      <c r="F473" s="39" t="s">
        <v>1114</v>
      </c>
      <c r="G473" s="31" t="s">
        <v>12</v>
      </c>
      <c r="H473" s="31" t="s">
        <v>13</v>
      </c>
    </row>
    <row r="474" ht="20" customHeight="1" spans="1:8">
      <c r="A474" s="31"/>
      <c r="B474" s="31">
        <v>472</v>
      </c>
      <c r="C474" s="31" t="s">
        <v>10</v>
      </c>
      <c r="D474" s="40" t="str">
        <f>LEFT("仙游县城西幼儿园",19)</f>
        <v>仙游县城西幼儿园</v>
      </c>
      <c r="E474" s="40" t="s">
        <v>1115</v>
      </c>
      <c r="F474" s="39" t="s">
        <v>1116</v>
      </c>
      <c r="G474" s="31" t="s">
        <v>12</v>
      </c>
      <c r="H474" s="31" t="s">
        <v>13</v>
      </c>
    </row>
    <row r="475" ht="20" customHeight="1" spans="1:8">
      <c r="A475" s="31"/>
      <c r="B475" s="31">
        <v>473</v>
      </c>
      <c r="C475" s="31" t="s">
        <v>10</v>
      </c>
      <c r="D475" s="40" t="str">
        <f>LEFT("仙游县国智幼儿园",19)</f>
        <v>仙游县国智幼儿园</v>
      </c>
      <c r="E475" s="40" t="s">
        <v>1117</v>
      </c>
      <c r="F475" s="39" t="s">
        <v>1118</v>
      </c>
      <c r="G475" s="31" t="s">
        <v>12</v>
      </c>
      <c r="H475" s="31" t="s">
        <v>13</v>
      </c>
    </row>
    <row r="476" ht="20" customHeight="1" spans="1:8">
      <c r="A476" s="31"/>
      <c r="B476" s="31">
        <v>474</v>
      </c>
      <c r="C476" s="31" t="s">
        <v>10</v>
      </c>
      <c r="D476" s="40" t="str">
        <f>LEFT("仙游县医院",19)</f>
        <v>仙游县医院</v>
      </c>
      <c r="E476" s="40" t="s">
        <v>1119</v>
      </c>
      <c r="F476" s="39" t="s">
        <v>1120</v>
      </c>
      <c r="G476" s="31" t="s">
        <v>12</v>
      </c>
      <c r="H476" s="31" t="s">
        <v>13</v>
      </c>
    </row>
    <row r="477" ht="20" customHeight="1" spans="1:8">
      <c r="A477" s="31"/>
      <c r="B477" s="31">
        <v>475</v>
      </c>
      <c r="C477" s="31" t="s">
        <v>10</v>
      </c>
      <c r="D477" s="40" t="str">
        <f>LEFT("仙游县城东医院",19)</f>
        <v>仙游县城东医院</v>
      </c>
      <c r="E477" s="40" t="s">
        <v>1121</v>
      </c>
      <c r="F477" s="39" t="s">
        <v>1122</v>
      </c>
      <c r="G477" s="31" t="s">
        <v>12</v>
      </c>
      <c r="H477" s="31" t="s">
        <v>13</v>
      </c>
    </row>
    <row r="478" ht="20" customHeight="1" spans="1:8">
      <c r="A478" s="31"/>
      <c r="B478" s="31">
        <v>476</v>
      </c>
      <c r="C478" s="31" t="s">
        <v>10</v>
      </c>
      <c r="D478" s="40" t="str">
        <f>LEFT("仙游县博爱医院",19)</f>
        <v>仙游县博爱医院</v>
      </c>
      <c r="E478" s="40" t="s">
        <v>1123</v>
      </c>
      <c r="F478" s="39" t="s">
        <v>1124</v>
      </c>
      <c r="G478" s="31" t="s">
        <v>12</v>
      </c>
      <c r="H478" s="31" t="s">
        <v>13</v>
      </c>
    </row>
    <row r="479" ht="20" customHeight="1" spans="1:8">
      <c r="A479" s="31"/>
      <c r="B479" s="31">
        <v>477</v>
      </c>
      <c r="C479" s="31" t="s">
        <v>10</v>
      </c>
      <c r="D479" s="41" t="s">
        <v>1125</v>
      </c>
      <c r="E479" s="41" t="s">
        <v>1126</v>
      </c>
      <c r="F479" s="39" t="s">
        <v>1127</v>
      </c>
      <c r="G479" s="31" t="s">
        <v>12</v>
      </c>
      <c r="H479" s="31" t="s">
        <v>13</v>
      </c>
    </row>
    <row r="480" ht="20" customHeight="1" spans="1:8">
      <c r="A480" s="31"/>
      <c r="B480" s="31">
        <v>478</v>
      </c>
      <c r="C480" s="31" t="s">
        <v>10</v>
      </c>
      <c r="D480" s="39" t="s">
        <v>1128</v>
      </c>
      <c r="E480" s="40" t="s">
        <v>1129</v>
      </c>
      <c r="F480" s="39">
        <v>3135004135</v>
      </c>
      <c r="G480" s="31" t="s">
        <v>12</v>
      </c>
      <c r="H480" s="31" t="s">
        <v>13</v>
      </c>
    </row>
    <row r="481" ht="20" customHeight="1" spans="1:8">
      <c r="A481" s="31"/>
      <c r="B481" s="31">
        <v>479</v>
      </c>
      <c r="C481" s="31" t="s">
        <v>10</v>
      </c>
      <c r="D481" s="39" t="s">
        <v>1130</v>
      </c>
      <c r="E481" s="41" t="s">
        <v>1131</v>
      </c>
      <c r="F481" s="39" t="s">
        <v>1132</v>
      </c>
      <c r="G481" s="31" t="s">
        <v>12</v>
      </c>
      <c r="H481" s="31" t="s">
        <v>13</v>
      </c>
    </row>
    <row r="482" ht="20" customHeight="1" spans="1:8">
      <c r="A482" s="31"/>
      <c r="B482" s="31">
        <v>480</v>
      </c>
      <c r="C482" s="31" t="s">
        <v>10</v>
      </c>
      <c r="D482" s="39" t="s">
        <v>1133</v>
      </c>
      <c r="E482" s="41" t="s">
        <v>1134</v>
      </c>
      <c r="F482" s="39" t="s">
        <v>1135</v>
      </c>
      <c r="G482" s="31" t="s">
        <v>12</v>
      </c>
      <c r="H482" s="31" t="s">
        <v>13</v>
      </c>
    </row>
    <row r="483" ht="20" customHeight="1" spans="1:8">
      <c r="A483" s="31"/>
      <c r="B483" s="31">
        <v>481</v>
      </c>
      <c r="C483" s="31" t="s">
        <v>10</v>
      </c>
      <c r="D483" s="39" t="s">
        <v>1136</v>
      </c>
      <c r="E483" s="41" t="s">
        <v>1137</v>
      </c>
      <c r="F483" s="39" t="s">
        <v>1138</v>
      </c>
      <c r="G483" s="31" t="s">
        <v>12</v>
      </c>
      <c r="H483" s="31" t="s">
        <v>13</v>
      </c>
    </row>
    <row r="484" ht="20" customHeight="1" spans="1:8">
      <c r="A484" s="31"/>
      <c r="B484" s="31">
        <v>482</v>
      </c>
      <c r="C484" s="31" t="s">
        <v>10</v>
      </c>
      <c r="D484" s="39" t="s">
        <v>1139</v>
      </c>
      <c r="E484" s="48" t="s">
        <v>1140</v>
      </c>
      <c r="F484" s="39" t="s">
        <v>1141</v>
      </c>
      <c r="G484" s="31" t="s">
        <v>12</v>
      </c>
      <c r="H484" s="31" t="s">
        <v>13</v>
      </c>
    </row>
    <row r="485" ht="20" customHeight="1" spans="1:8">
      <c r="A485" s="31"/>
      <c r="B485" s="31">
        <v>483</v>
      </c>
      <c r="C485" s="31" t="s">
        <v>10</v>
      </c>
      <c r="D485" s="39" t="s">
        <v>1142</v>
      </c>
      <c r="E485" s="48" t="s">
        <v>1143</v>
      </c>
      <c r="F485" s="39" t="s">
        <v>1141</v>
      </c>
      <c r="G485" s="31" t="s">
        <v>12</v>
      </c>
      <c r="H485" s="31" t="s">
        <v>13</v>
      </c>
    </row>
    <row r="486" ht="20" customHeight="1" spans="1:8">
      <c r="A486" s="31"/>
      <c r="B486" s="31">
        <v>484</v>
      </c>
      <c r="C486" s="31" t="s">
        <v>10</v>
      </c>
      <c r="D486" s="39" t="s">
        <v>1144</v>
      </c>
      <c r="E486" s="48" t="s">
        <v>1145</v>
      </c>
      <c r="F486" s="39" t="s">
        <v>1146</v>
      </c>
      <c r="G486" s="31" t="s">
        <v>12</v>
      </c>
      <c r="H486" s="31" t="s">
        <v>13</v>
      </c>
    </row>
    <row r="487" ht="20" customHeight="1" spans="1:8">
      <c r="A487" s="31"/>
      <c r="B487" s="31">
        <v>485</v>
      </c>
      <c r="C487" s="31" t="s">
        <v>10</v>
      </c>
      <c r="D487" s="39" t="s">
        <v>1147</v>
      </c>
      <c r="E487" s="48" t="s">
        <v>1148</v>
      </c>
      <c r="F487" s="39" t="s">
        <v>1141</v>
      </c>
      <c r="G487" s="31" t="s">
        <v>12</v>
      </c>
      <c r="H487" s="31" t="s">
        <v>13</v>
      </c>
    </row>
    <row r="488" ht="20" customHeight="1" spans="1:8">
      <c r="A488" s="31"/>
      <c r="B488" s="31">
        <v>486</v>
      </c>
      <c r="C488" s="31" t="s">
        <v>10</v>
      </c>
      <c r="D488" s="40" t="s">
        <v>1149</v>
      </c>
      <c r="E488" s="40" t="s">
        <v>1150</v>
      </c>
      <c r="F488" s="45" t="s">
        <v>1151</v>
      </c>
      <c r="G488" s="31" t="s">
        <v>12</v>
      </c>
      <c r="H488" s="31" t="s">
        <v>13</v>
      </c>
    </row>
    <row r="489" ht="20" customHeight="1" spans="1:8">
      <c r="A489" s="31"/>
      <c r="B489" s="31">
        <v>487</v>
      </c>
      <c r="C489" s="31" t="s">
        <v>10</v>
      </c>
      <c r="D489" s="40" t="s">
        <v>1152</v>
      </c>
      <c r="E489" s="40" t="s">
        <v>1153</v>
      </c>
      <c r="F489" s="45" t="s">
        <v>1154</v>
      </c>
      <c r="G489" s="31" t="s">
        <v>12</v>
      </c>
      <c r="H489" s="31" t="s">
        <v>13</v>
      </c>
    </row>
    <row r="490" ht="20" customHeight="1" spans="1:8">
      <c r="A490" s="31"/>
      <c r="B490" s="31">
        <v>488</v>
      </c>
      <c r="C490" s="31" t="s">
        <v>10</v>
      </c>
      <c r="D490" s="40" t="s">
        <v>1155</v>
      </c>
      <c r="E490" s="40" t="s">
        <v>1156</v>
      </c>
      <c r="F490" s="45" t="s">
        <v>1157</v>
      </c>
      <c r="G490" s="31" t="s">
        <v>12</v>
      </c>
      <c r="H490" s="31" t="s">
        <v>13</v>
      </c>
    </row>
    <row r="491" ht="20" customHeight="1" spans="1:8">
      <c r="A491" s="31"/>
      <c r="B491" s="31">
        <v>489</v>
      </c>
      <c r="C491" s="31" t="s">
        <v>10</v>
      </c>
      <c r="D491" s="40" t="s">
        <v>1158</v>
      </c>
      <c r="E491" s="40" t="s">
        <v>1159</v>
      </c>
      <c r="F491" s="45" t="s">
        <v>1151</v>
      </c>
      <c r="G491" s="31" t="s">
        <v>12</v>
      </c>
      <c r="H491" s="31" t="s">
        <v>13</v>
      </c>
    </row>
    <row r="492" ht="20" customHeight="1" spans="1:8">
      <c r="A492" s="31"/>
      <c r="B492" s="31">
        <v>490</v>
      </c>
      <c r="C492" s="31" t="s">
        <v>10</v>
      </c>
      <c r="D492" s="40" t="s">
        <v>1160</v>
      </c>
      <c r="E492" s="40" t="s">
        <v>1161</v>
      </c>
      <c r="F492" s="45" t="s">
        <v>1151</v>
      </c>
      <c r="G492" s="31" t="s">
        <v>12</v>
      </c>
      <c r="H492" s="31" t="s">
        <v>13</v>
      </c>
    </row>
    <row r="493" ht="20" customHeight="1" spans="1:8">
      <c r="A493" s="31"/>
      <c r="B493" s="31">
        <v>491</v>
      </c>
      <c r="C493" s="31" t="s">
        <v>10</v>
      </c>
      <c r="D493" s="40" t="s">
        <v>1162</v>
      </c>
      <c r="E493" s="40" t="s">
        <v>1163</v>
      </c>
      <c r="F493" s="45" t="s">
        <v>1164</v>
      </c>
      <c r="G493" s="31" t="s">
        <v>12</v>
      </c>
      <c r="H493" s="31" t="s">
        <v>13</v>
      </c>
    </row>
    <row r="494" ht="20" customHeight="1" spans="1:8">
      <c r="A494" s="31"/>
      <c r="B494" s="31">
        <v>492</v>
      </c>
      <c r="C494" s="31" t="s">
        <v>10</v>
      </c>
      <c r="D494" s="40" t="s">
        <v>1165</v>
      </c>
      <c r="E494" s="40" t="s">
        <v>1166</v>
      </c>
      <c r="F494" s="45" t="s">
        <v>1167</v>
      </c>
      <c r="G494" s="31" t="s">
        <v>12</v>
      </c>
      <c r="H494" s="31" t="s">
        <v>13</v>
      </c>
    </row>
    <row r="495" ht="20" customHeight="1" spans="1:8">
      <c r="A495" s="31"/>
      <c r="B495" s="31">
        <v>493</v>
      </c>
      <c r="C495" s="31" t="s">
        <v>10</v>
      </c>
      <c r="D495" s="40" t="s">
        <v>1168</v>
      </c>
      <c r="E495" s="40" t="s">
        <v>1169</v>
      </c>
      <c r="F495" s="45" t="s">
        <v>1170</v>
      </c>
      <c r="G495" s="31" t="s">
        <v>12</v>
      </c>
      <c r="H495" s="31" t="s">
        <v>13</v>
      </c>
    </row>
    <row r="496" ht="20" customHeight="1" spans="1:8">
      <c r="A496" s="31"/>
      <c r="B496" s="31">
        <v>494</v>
      </c>
      <c r="C496" s="31" t="s">
        <v>10</v>
      </c>
      <c r="D496" s="40" t="s">
        <v>1171</v>
      </c>
      <c r="E496" s="40" t="s">
        <v>1172</v>
      </c>
      <c r="F496" s="45" t="s">
        <v>1173</v>
      </c>
      <c r="G496" s="31" t="s">
        <v>12</v>
      </c>
      <c r="H496" s="31" t="s">
        <v>13</v>
      </c>
    </row>
    <row r="497" ht="20" customHeight="1" spans="1:8">
      <c r="A497" s="31"/>
      <c r="B497" s="31">
        <v>495</v>
      </c>
      <c r="C497" s="31" t="s">
        <v>10</v>
      </c>
      <c r="D497" s="40" t="s">
        <v>1174</v>
      </c>
      <c r="E497" s="40" t="s">
        <v>1175</v>
      </c>
      <c r="F497" s="45" t="s">
        <v>1176</v>
      </c>
      <c r="G497" s="31" t="s">
        <v>12</v>
      </c>
      <c r="H497" s="31" t="s">
        <v>13</v>
      </c>
    </row>
    <row r="498" ht="20" customHeight="1" spans="1:8">
      <c r="A498" s="31"/>
      <c r="B498" s="31">
        <v>496</v>
      </c>
      <c r="C498" s="31" t="s">
        <v>10</v>
      </c>
      <c r="D498" s="40" t="s">
        <v>1177</v>
      </c>
      <c r="E498" s="40" t="s">
        <v>1178</v>
      </c>
      <c r="F498" s="45" t="s">
        <v>1179</v>
      </c>
      <c r="G498" s="31" t="s">
        <v>12</v>
      </c>
      <c r="H498" s="31" t="s">
        <v>13</v>
      </c>
    </row>
    <row r="499" ht="20" customHeight="1" spans="1:8">
      <c r="A499" s="31"/>
      <c r="B499" s="31">
        <v>497</v>
      </c>
      <c r="C499" s="31" t="s">
        <v>10</v>
      </c>
      <c r="D499" s="40" t="s">
        <v>1180</v>
      </c>
      <c r="E499" s="40" t="s">
        <v>1181</v>
      </c>
      <c r="F499" s="45" t="s">
        <v>1182</v>
      </c>
      <c r="G499" s="31" t="s">
        <v>12</v>
      </c>
      <c r="H499" s="31" t="s">
        <v>13</v>
      </c>
    </row>
    <row r="500" ht="20" customHeight="1" spans="1:8">
      <c r="A500" s="31"/>
      <c r="B500" s="31">
        <v>498</v>
      </c>
      <c r="C500" s="31" t="s">
        <v>10</v>
      </c>
      <c r="D500" s="40" t="s">
        <v>1183</v>
      </c>
      <c r="E500" s="40" t="s">
        <v>1184</v>
      </c>
      <c r="F500" s="45" t="s">
        <v>1185</v>
      </c>
      <c r="G500" s="31" t="s">
        <v>12</v>
      </c>
      <c r="H500" s="31" t="s">
        <v>13</v>
      </c>
    </row>
    <row r="501" ht="20" customHeight="1" spans="1:8">
      <c r="A501" s="31"/>
      <c r="B501" s="31">
        <v>499</v>
      </c>
      <c r="C501" s="31" t="s">
        <v>10</v>
      </c>
      <c r="D501" s="40" t="s">
        <v>1186</v>
      </c>
      <c r="E501" s="40" t="s">
        <v>1187</v>
      </c>
      <c r="F501" s="45" t="s">
        <v>1188</v>
      </c>
      <c r="G501" s="31" t="s">
        <v>12</v>
      </c>
      <c r="H501" s="31" t="s">
        <v>13</v>
      </c>
    </row>
    <row r="502" ht="20" customHeight="1" spans="1:8">
      <c r="A502" s="31"/>
      <c r="B502" s="31">
        <v>500</v>
      </c>
      <c r="C502" s="31" t="s">
        <v>10</v>
      </c>
      <c r="D502" s="40" t="s">
        <v>1189</v>
      </c>
      <c r="E502" s="40" t="s">
        <v>1190</v>
      </c>
      <c r="F502" s="45" t="s">
        <v>1191</v>
      </c>
      <c r="G502" s="31" t="s">
        <v>12</v>
      </c>
      <c r="H502" s="31" t="s">
        <v>13</v>
      </c>
    </row>
    <row r="503" ht="20" customHeight="1" spans="1:8">
      <c r="A503" s="31"/>
      <c r="B503" s="31">
        <v>501</v>
      </c>
      <c r="C503" s="31" t="s">
        <v>10</v>
      </c>
      <c r="D503" s="40" t="s">
        <v>1192</v>
      </c>
      <c r="E503" s="40" t="s">
        <v>1193</v>
      </c>
      <c r="F503" s="45" t="s">
        <v>1194</v>
      </c>
      <c r="G503" s="31" t="s">
        <v>12</v>
      </c>
      <c r="H503" s="31" t="s">
        <v>13</v>
      </c>
    </row>
    <row r="504" ht="20" customHeight="1" spans="1:8">
      <c r="A504" s="31"/>
      <c r="B504" s="31">
        <v>502</v>
      </c>
      <c r="C504" s="31" t="s">
        <v>10</v>
      </c>
      <c r="D504" s="40" t="s">
        <v>1195</v>
      </c>
      <c r="E504" s="40" t="s">
        <v>1196</v>
      </c>
      <c r="F504" s="45" t="s">
        <v>1197</v>
      </c>
      <c r="G504" s="31" t="s">
        <v>12</v>
      </c>
      <c r="H504" s="31" t="s">
        <v>13</v>
      </c>
    </row>
    <row r="505" ht="20" customHeight="1" spans="1:8">
      <c r="A505" s="31"/>
      <c r="B505" s="31">
        <v>503</v>
      </c>
      <c r="C505" s="31" t="s">
        <v>10</v>
      </c>
      <c r="D505" s="40" t="s">
        <v>1198</v>
      </c>
      <c r="E505" s="40" t="s">
        <v>1199</v>
      </c>
      <c r="F505" s="45" t="s">
        <v>1200</v>
      </c>
      <c r="G505" s="31" t="s">
        <v>12</v>
      </c>
      <c r="H505" s="31" t="s">
        <v>13</v>
      </c>
    </row>
    <row r="506" ht="20" customHeight="1" spans="1:8">
      <c r="A506" s="31"/>
      <c r="B506" s="31">
        <v>504</v>
      </c>
      <c r="C506" s="31" t="s">
        <v>10</v>
      </c>
      <c r="D506" s="40" t="s">
        <v>1201</v>
      </c>
      <c r="E506" s="40" t="s">
        <v>1202</v>
      </c>
      <c r="F506" s="45" t="s">
        <v>1203</v>
      </c>
      <c r="G506" s="31" t="s">
        <v>12</v>
      </c>
      <c r="H506" s="31" t="s">
        <v>13</v>
      </c>
    </row>
    <row r="507" ht="20" customHeight="1" spans="1:8">
      <c r="A507" s="31"/>
      <c r="B507" s="31">
        <v>505</v>
      </c>
      <c r="C507" s="31" t="s">
        <v>10</v>
      </c>
      <c r="D507" s="40" t="s">
        <v>1204</v>
      </c>
      <c r="E507" s="40" t="s">
        <v>1205</v>
      </c>
      <c r="F507" s="45" t="s">
        <v>1206</v>
      </c>
      <c r="G507" s="31" t="s">
        <v>12</v>
      </c>
      <c r="H507" s="31" t="s">
        <v>13</v>
      </c>
    </row>
    <row r="508" ht="20" customHeight="1" spans="1:8">
      <c r="A508" s="31"/>
      <c r="B508" s="31">
        <v>506</v>
      </c>
      <c r="C508" s="31" t="s">
        <v>10</v>
      </c>
      <c r="D508" s="40" t="s">
        <v>1207</v>
      </c>
      <c r="E508" s="40" t="s">
        <v>1208</v>
      </c>
      <c r="F508" s="45" t="s">
        <v>1209</v>
      </c>
      <c r="G508" s="31" t="s">
        <v>12</v>
      </c>
      <c r="H508" s="31" t="s">
        <v>13</v>
      </c>
    </row>
    <row r="509" ht="20" customHeight="1" spans="1:8">
      <c r="A509" s="31"/>
      <c r="B509" s="31">
        <v>507</v>
      </c>
      <c r="C509" s="31" t="s">
        <v>10</v>
      </c>
      <c r="D509" s="40" t="s">
        <v>1210</v>
      </c>
      <c r="E509" s="40" t="s">
        <v>1211</v>
      </c>
      <c r="F509" s="45" t="s">
        <v>1212</v>
      </c>
      <c r="G509" s="31" t="s">
        <v>12</v>
      </c>
      <c r="H509" s="31" t="s">
        <v>13</v>
      </c>
    </row>
    <row r="510" ht="20" customHeight="1" spans="1:8">
      <c r="A510" s="31"/>
      <c r="B510" s="31">
        <v>508</v>
      </c>
      <c r="C510" s="31" t="s">
        <v>10</v>
      </c>
      <c r="D510" s="40" t="s">
        <v>1213</v>
      </c>
      <c r="E510" s="40" t="s">
        <v>1214</v>
      </c>
      <c r="F510" s="45" t="s">
        <v>1215</v>
      </c>
      <c r="G510" s="31" t="s">
        <v>12</v>
      </c>
      <c r="H510" s="31" t="s">
        <v>13</v>
      </c>
    </row>
    <row r="511" ht="20" customHeight="1" spans="1:8">
      <c r="A511" s="31"/>
      <c r="B511" s="31">
        <v>509</v>
      </c>
      <c r="C511" s="31" t="s">
        <v>10</v>
      </c>
      <c r="D511" s="40" t="s">
        <v>1216</v>
      </c>
      <c r="E511" s="40" t="s">
        <v>1217</v>
      </c>
      <c r="F511" s="45" t="s">
        <v>1218</v>
      </c>
      <c r="G511" s="31" t="s">
        <v>12</v>
      </c>
      <c r="H511" s="31" t="s">
        <v>13</v>
      </c>
    </row>
    <row r="512" ht="20" customHeight="1" spans="1:8">
      <c r="A512" s="31"/>
      <c r="B512" s="31">
        <v>510</v>
      </c>
      <c r="C512" s="31" t="s">
        <v>10</v>
      </c>
      <c r="D512" s="40" t="s">
        <v>1219</v>
      </c>
      <c r="E512" s="40" t="s">
        <v>1220</v>
      </c>
      <c r="F512" s="45" t="s">
        <v>1151</v>
      </c>
      <c r="G512" s="31" t="s">
        <v>12</v>
      </c>
      <c r="H512" s="31" t="s">
        <v>13</v>
      </c>
    </row>
    <row r="513" ht="20" customHeight="1" spans="1:8">
      <c r="A513" s="31"/>
      <c r="B513" s="31">
        <v>511</v>
      </c>
      <c r="C513" s="31" t="s">
        <v>10</v>
      </c>
      <c r="D513" s="40" t="s">
        <v>1221</v>
      </c>
      <c r="E513" s="40" t="s">
        <v>1222</v>
      </c>
      <c r="F513" s="45" t="s">
        <v>1223</v>
      </c>
      <c r="G513" s="31" t="s">
        <v>12</v>
      </c>
      <c r="H513" s="31" t="s">
        <v>13</v>
      </c>
    </row>
    <row r="514" ht="20" customHeight="1" spans="1:8">
      <c r="A514" s="31"/>
      <c r="B514" s="31">
        <v>512</v>
      </c>
      <c r="C514" s="31" t="s">
        <v>10</v>
      </c>
      <c r="D514" s="40" t="s">
        <v>1224</v>
      </c>
      <c r="E514" s="40" t="s">
        <v>1225</v>
      </c>
      <c r="F514" s="45" t="s">
        <v>1226</v>
      </c>
      <c r="G514" s="31" t="s">
        <v>12</v>
      </c>
      <c r="H514" s="31" t="s">
        <v>13</v>
      </c>
    </row>
    <row r="515" ht="20" customHeight="1" spans="1:8">
      <c r="A515" s="31"/>
      <c r="B515" s="31">
        <v>513</v>
      </c>
      <c r="C515" s="31" t="s">
        <v>10</v>
      </c>
      <c r="D515" s="40" t="s">
        <v>1227</v>
      </c>
      <c r="E515" s="40" t="s">
        <v>1228</v>
      </c>
      <c r="F515" s="45" t="s">
        <v>1229</v>
      </c>
      <c r="G515" s="31" t="s">
        <v>12</v>
      </c>
      <c r="H515" s="31" t="s">
        <v>13</v>
      </c>
    </row>
    <row r="516" ht="20" customHeight="1" spans="1:8">
      <c r="A516" s="31"/>
      <c r="B516" s="31">
        <v>514</v>
      </c>
      <c r="C516" s="31" t="s">
        <v>10</v>
      </c>
      <c r="D516" s="40" t="s">
        <v>1230</v>
      </c>
      <c r="E516" s="40" t="s">
        <v>1231</v>
      </c>
      <c r="F516" s="45" t="s">
        <v>1151</v>
      </c>
      <c r="G516" s="31" t="s">
        <v>12</v>
      </c>
      <c r="H516" s="31" t="s">
        <v>13</v>
      </c>
    </row>
    <row r="517" ht="20" customHeight="1" spans="1:8">
      <c r="A517" s="31"/>
      <c r="B517" s="31">
        <v>515</v>
      </c>
      <c r="C517" s="31" t="s">
        <v>10</v>
      </c>
      <c r="D517" s="40" t="s">
        <v>1232</v>
      </c>
      <c r="E517" s="40" t="s">
        <v>1233</v>
      </c>
      <c r="F517" s="45" t="s">
        <v>1151</v>
      </c>
      <c r="G517" s="31" t="s">
        <v>12</v>
      </c>
      <c r="H517" s="31" t="s">
        <v>13</v>
      </c>
    </row>
    <row r="518" ht="20" customHeight="1" spans="1:8">
      <c r="A518" s="31"/>
      <c r="B518" s="31">
        <v>516</v>
      </c>
      <c r="C518" s="31" t="s">
        <v>10</v>
      </c>
      <c r="D518" s="40" t="s">
        <v>1234</v>
      </c>
      <c r="E518" s="40" t="s">
        <v>1235</v>
      </c>
      <c r="F518" s="45" t="s">
        <v>1236</v>
      </c>
      <c r="G518" s="31" t="s">
        <v>12</v>
      </c>
      <c r="H518" s="31" t="s">
        <v>13</v>
      </c>
    </row>
    <row r="519" ht="20" customHeight="1" spans="1:8">
      <c r="A519" s="31"/>
      <c r="B519" s="31">
        <v>517</v>
      </c>
      <c r="C519" s="31" t="s">
        <v>10</v>
      </c>
      <c r="D519" s="40" t="s">
        <v>1237</v>
      </c>
      <c r="E519" s="40" t="s">
        <v>1238</v>
      </c>
      <c r="F519" s="45" t="s">
        <v>1239</v>
      </c>
      <c r="G519" s="31" t="s">
        <v>12</v>
      </c>
      <c r="H519" s="31" t="s">
        <v>13</v>
      </c>
    </row>
    <row r="520" ht="20" customHeight="1" spans="1:8">
      <c r="A520" s="31"/>
      <c r="B520" s="31">
        <v>518</v>
      </c>
      <c r="C520" s="31" t="s">
        <v>10</v>
      </c>
      <c r="D520" s="40" t="s">
        <v>1240</v>
      </c>
      <c r="E520" s="40" t="s">
        <v>1241</v>
      </c>
      <c r="F520" s="45" t="s">
        <v>1242</v>
      </c>
      <c r="G520" s="31" t="s">
        <v>12</v>
      </c>
      <c r="H520" s="31" t="s">
        <v>13</v>
      </c>
    </row>
    <row r="521" ht="20" customHeight="1" spans="1:8">
      <c r="A521" s="31"/>
      <c r="B521" s="31">
        <v>519</v>
      </c>
      <c r="C521" s="31" t="s">
        <v>10</v>
      </c>
      <c r="D521" s="40" t="s">
        <v>1243</v>
      </c>
      <c r="E521" s="40" t="s">
        <v>1244</v>
      </c>
      <c r="F521" s="45" t="s">
        <v>1245</v>
      </c>
      <c r="G521" s="31" t="s">
        <v>12</v>
      </c>
      <c r="H521" s="31" t="s">
        <v>13</v>
      </c>
    </row>
    <row r="522" ht="20" customHeight="1" spans="1:8">
      <c r="A522" s="31"/>
      <c r="B522" s="31">
        <v>520</v>
      </c>
      <c r="C522" s="31" t="s">
        <v>10</v>
      </c>
      <c r="D522" s="40" t="s">
        <v>1246</v>
      </c>
      <c r="E522" s="40" t="s">
        <v>1247</v>
      </c>
      <c r="F522" s="45" t="s">
        <v>1248</v>
      </c>
      <c r="G522" s="31" t="s">
        <v>12</v>
      </c>
      <c r="H522" s="31" t="s">
        <v>13</v>
      </c>
    </row>
    <row r="523" ht="20" customHeight="1" spans="1:8">
      <c r="A523" s="31"/>
      <c r="B523" s="31">
        <v>521</v>
      </c>
      <c r="C523" s="31" t="s">
        <v>10</v>
      </c>
      <c r="D523" s="40" t="s">
        <v>1249</v>
      </c>
      <c r="E523" s="40" t="s">
        <v>1250</v>
      </c>
      <c r="F523" s="45" t="s">
        <v>1251</v>
      </c>
      <c r="G523" s="31" t="s">
        <v>12</v>
      </c>
      <c r="H523" s="31" t="s">
        <v>13</v>
      </c>
    </row>
    <row r="524" ht="20" customHeight="1" spans="1:8">
      <c r="A524" s="31"/>
      <c r="B524" s="31">
        <v>522</v>
      </c>
      <c r="C524" s="31" t="s">
        <v>10</v>
      </c>
      <c r="D524" s="40" t="s">
        <v>1252</v>
      </c>
      <c r="E524" s="40" t="s">
        <v>1253</v>
      </c>
      <c r="F524" s="45" t="s">
        <v>1254</v>
      </c>
      <c r="G524" s="31" t="s">
        <v>12</v>
      </c>
      <c r="H524" s="31" t="s">
        <v>13</v>
      </c>
    </row>
    <row r="525" ht="20" customHeight="1" spans="1:8">
      <c r="A525" s="31"/>
      <c r="B525" s="31">
        <v>523</v>
      </c>
      <c r="C525" s="31" t="s">
        <v>10</v>
      </c>
      <c r="D525" s="40" t="s">
        <v>1255</v>
      </c>
      <c r="E525" s="40" t="s">
        <v>1256</v>
      </c>
      <c r="F525" s="45" t="s">
        <v>1257</v>
      </c>
      <c r="G525" s="31" t="s">
        <v>12</v>
      </c>
      <c r="H525" s="31" t="s">
        <v>13</v>
      </c>
    </row>
    <row r="526" ht="20" customHeight="1" spans="1:8">
      <c r="A526" s="31"/>
      <c r="B526" s="31">
        <v>524</v>
      </c>
      <c r="C526" s="31" t="s">
        <v>10</v>
      </c>
      <c r="D526" s="39" t="s">
        <v>1258</v>
      </c>
      <c r="E526" s="40" t="s">
        <v>1259</v>
      </c>
      <c r="F526" s="39" t="s">
        <v>1260</v>
      </c>
      <c r="G526" s="31" t="s">
        <v>12</v>
      </c>
      <c r="H526" s="31" t="s">
        <v>13</v>
      </c>
    </row>
    <row r="527" ht="20" customHeight="1" spans="1:8">
      <c r="A527" s="31"/>
      <c r="B527" s="31">
        <v>525</v>
      </c>
      <c r="C527" s="31" t="s">
        <v>10</v>
      </c>
      <c r="D527" s="39" t="s">
        <v>1261</v>
      </c>
      <c r="E527" s="40" t="s">
        <v>1262</v>
      </c>
      <c r="F527" s="39" t="s">
        <v>1263</v>
      </c>
      <c r="G527" s="31" t="s">
        <v>12</v>
      </c>
      <c r="H527" s="31" t="s">
        <v>13</v>
      </c>
    </row>
    <row r="528" ht="20" customHeight="1" spans="1:8">
      <c r="A528" s="31"/>
      <c r="B528" s="31">
        <v>526</v>
      </c>
      <c r="C528" s="31" t="s">
        <v>10</v>
      </c>
      <c r="D528" s="39" t="s">
        <v>1264</v>
      </c>
      <c r="E528" s="40" t="s">
        <v>1265</v>
      </c>
      <c r="F528" s="39" t="s">
        <v>1266</v>
      </c>
      <c r="G528" s="31" t="s">
        <v>12</v>
      </c>
      <c r="H528" s="31" t="s">
        <v>13</v>
      </c>
    </row>
  </sheetData>
  <mergeCells count="9">
    <mergeCell ref="B1:H1"/>
    <mergeCell ref="A3:A89"/>
    <mergeCell ref="A90:A122"/>
    <mergeCell ref="A123:A135"/>
    <mergeCell ref="A136:A137"/>
    <mergeCell ref="A139:A140"/>
    <mergeCell ref="A141:A147"/>
    <mergeCell ref="A148:A149"/>
    <mergeCell ref="A150:A528"/>
  </mergeCells>
  <hyperlinks>
    <hyperlink ref="D422" r:id="rId2" display="南溪星雨幼儿园"/>
    <hyperlink ref="D421" r:id="rId2" display="望厝新苗幼儿园"/>
    <hyperlink ref="D420" r:id="rId2" display="安博幼儿园"/>
    <hyperlink ref="D419" r:id="rId2" display="榜头蓝天幼儿园"/>
    <hyperlink ref="D418" r:id="rId2" display="南溪阳光双语幼儿园"/>
    <hyperlink ref="D417" r:id="rId2" display="榜头镇喜洋洋幼儿园"/>
    <hyperlink ref="D416" r:id="rId2" display="南溪小学"/>
    <hyperlink ref="D415" r:id="rId2" display="后坂小学"/>
    <hyperlink ref="D414" r:id="rId2" display="芹山小学"/>
    <hyperlink ref="D413" r:id="rId2" display="下明小学"/>
    <hyperlink ref="D412" r:id="rId2" display="榜头中心小学"/>
    <hyperlink ref="D411" r:id="rId2" display="梧店小学"/>
    <hyperlink ref="D410" r:id="rId2" display="酷酷幼儿园"/>
    <hyperlink ref="D409" r:id="rId2" display="榜头中心幼儿园"/>
    <hyperlink ref="D408" r:id="rId2" display="东桥小学"/>
    <hyperlink ref="D407" r:id="rId2" display="南溪中学"/>
    <hyperlink ref="D406" r:id="rId2" display="榜头第二道德中学"/>
    <hyperlink ref="D404" r:id="rId2" display="泉山小学"/>
    <hyperlink ref="D403" r:id="rId2" display="竹庄小学"/>
    <hyperlink ref="D401" r:id="rId2" display="星雨幼儿园"/>
    <hyperlink ref="D400" r:id="rId2" display="泉山小学"/>
    <hyperlink ref="D399" r:id="rId2" display="榜头灵山幼儿园"/>
    <hyperlink ref="D398" r:id="rId2" display="仙水爱尚双语幼儿园"/>
    <hyperlink ref="D397" r:id="rId2" display="华侨育英幼儿园"/>
    <hyperlink ref="D396" r:id="rId2" display="东宫小学"/>
    <hyperlink ref="D395" r:id="rId2" display="灵山小学"/>
    <hyperlink ref="D394" r:id="rId2" display="长征双语幼儿园"/>
    <hyperlink ref="D393" r:id="rId2" display="莲乾小学"/>
    <hyperlink ref="D392" r:id="rId2" display="官舍中学"/>
    <hyperlink ref="D391" r:id="rId2" display="龙腾小学"/>
    <hyperlink ref="D390" r:id="rId2" display="象塘小学"/>
    <hyperlink ref="D389" r:id="rId2" display="官舍小学"/>
    <hyperlink ref="D388" r:id="rId2" display="何麓小学"/>
    <hyperlink ref="D387" r:id="rId2" display="竹庄中学"/>
    <hyperlink ref="D386" r:id="rId2" display="逸夫小学"/>
    <hyperlink ref="D385" r:id="rId2" display="岭下小学"/>
    <hyperlink ref="D384" r:id="rId2" display="后堡小学"/>
    <hyperlink ref="D383" r:id="rId2" display="榜东小学"/>
    <hyperlink ref="D371" r:id="rId2" display="榜头金贝尔幼儿园"/>
    <hyperlink ref="D370" r:id="rId2" display="梦之蓝"/>
    <hyperlink ref="D366" r:id="rId2" display="紫洋小学"/>
    <hyperlink ref="E2" r:id="rId3" display="执法对象地址"/>
    <hyperlink ref="D2" r:id="rId4" display="执法对象名称"/>
  </hyperlinks>
  <pageMargins left="0.75" right="0.75" top="1" bottom="1" header="0.5" footer="0.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20" sqref="B20"/>
    </sheetView>
  </sheetViews>
  <sheetFormatPr defaultColWidth="9" defaultRowHeight="14.25" outlineLevelCol="6"/>
  <cols>
    <col min="1" max="1" width="6.125" customWidth="1"/>
    <col min="2" max="2" width="13.375" customWidth="1"/>
    <col min="3" max="3" width="17" customWidth="1"/>
    <col min="4" max="4" width="24.875" customWidth="1"/>
    <col min="5" max="5" width="21.125" customWidth="1"/>
    <col min="6" max="6" width="19.125" customWidth="1"/>
    <col min="7" max="7" width="13.375" customWidth="1"/>
  </cols>
  <sheetData>
    <row r="1" ht="50" customHeight="1" spans="1:7">
      <c r="A1" s="1" t="s">
        <v>1267</v>
      </c>
      <c r="B1" s="1"/>
      <c r="C1" s="9"/>
      <c r="D1" s="1"/>
      <c r="E1" s="1"/>
      <c r="F1" s="1"/>
      <c r="G1" s="1"/>
    </row>
    <row r="2" ht="52" customHeight="1" spans="1:7">
      <c r="A2" s="2" t="s">
        <v>2</v>
      </c>
      <c r="B2" s="2" t="s">
        <v>3</v>
      </c>
      <c r="C2" s="10" t="s">
        <v>4</v>
      </c>
      <c r="D2" s="2" t="s">
        <v>5</v>
      </c>
      <c r="E2" s="2" t="s">
        <v>6</v>
      </c>
      <c r="F2" s="3" t="s">
        <v>7</v>
      </c>
      <c r="G2" s="3" t="s">
        <v>8</v>
      </c>
    </row>
    <row r="3" ht="30" customHeight="1" spans="1:7">
      <c r="A3" s="11">
        <v>1</v>
      </c>
      <c r="B3" s="12" t="s">
        <v>1268</v>
      </c>
      <c r="C3" s="13" t="s">
        <v>1269</v>
      </c>
      <c r="D3" s="14" t="s">
        <v>1270</v>
      </c>
      <c r="E3" s="15" t="s">
        <v>1271</v>
      </c>
      <c r="F3" s="14" t="s">
        <v>1272</v>
      </c>
      <c r="G3" s="16" t="s">
        <v>13</v>
      </c>
    </row>
    <row r="4" ht="30" customHeight="1" spans="1:7">
      <c r="A4" s="11">
        <v>2</v>
      </c>
      <c r="B4" s="12" t="s">
        <v>1268</v>
      </c>
      <c r="C4" s="13" t="s">
        <v>1273</v>
      </c>
      <c r="D4" s="14" t="s">
        <v>1274</v>
      </c>
      <c r="E4" s="15" t="s">
        <v>1275</v>
      </c>
      <c r="F4" s="14" t="s">
        <v>1272</v>
      </c>
      <c r="G4" s="16" t="s">
        <v>13</v>
      </c>
    </row>
    <row r="5" ht="30" customHeight="1" spans="1:7">
      <c r="A5" s="11">
        <v>3</v>
      </c>
      <c r="B5" s="12" t="s">
        <v>1268</v>
      </c>
      <c r="C5" s="13" t="s">
        <v>1276</v>
      </c>
      <c r="D5" s="14" t="s">
        <v>1277</v>
      </c>
      <c r="E5" s="15" t="s">
        <v>1278</v>
      </c>
      <c r="F5" s="14" t="s">
        <v>1272</v>
      </c>
      <c r="G5" s="16" t="s">
        <v>13</v>
      </c>
    </row>
    <row r="6" ht="30" customHeight="1" spans="1:7">
      <c r="A6" s="11">
        <v>4</v>
      </c>
      <c r="B6" s="12" t="s">
        <v>1268</v>
      </c>
      <c r="C6" s="13" t="s">
        <v>1279</v>
      </c>
      <c r="D6" s="14" t="s">
        <v>1280</v>
      </c>
      <c r="E6" s="15" t="s">
        <v>1281</v>
      </c>
      <c r="F6" s="14" t="s">
        <v>1272</v>
      </c>
      <c r="G6" s="16" t="s">
        <v>13</v>
      </c>
    </row>
    <row r="7" ht="30" customHeight="1" spans="1:7">
      <c r="A7" s="11">
        <v>5</v>
      </c>
      <c r="B7" s="12" t="s">
        <v>1268</v>
      </c>
      <c r="C7" s="13" t="s">
        <v>1282</v>
      </c>
      <c r="D7" s="14" t="s">
        <v>1283</v>
      </c>
      <c r="E7" s="15" t="s">
        <v>1284</v>
      </c>
      <c r="F7" s="14" t="s">
        <v>1272</v>
      </c>
      <c r="G7" s="16" t="s">
        <v>13</v>
      </c>
    </row>
    <row r="8" ht="30" customHeight="1" spans="1:7">
      <c r="A8" s="11">
        <v>6</v>
      </c>
      <c r="B8" s="12" t="s">
        <v>1268</v>
      </c>
      <c r="C8" s="13" t="s">
        <v>1285</v>
      </c>
      <c r="D8" s="14" t="s">
        <v>1286</v>
      </c>
      <c r="E8" s="15" t="s">
        <v>1287</v>
      </c>
      <c r="F8" s="14" t="s">
        <v>1272</v>
      </c>
      <c r="G8" s="16" t="s">
        <v>13</v>
      </c>
    </row>
    <row r="9" ht="30" customHeight="1" spans="1:7">
      <c r="A9" s="11">
        <v>7</v>
      </c>
      <c r="B9" s="12" t="s">
        <v>1268</v>
      </c>
      <c r="C9" s="13" t="s">
        <v>1288</v>
      </c>
      <c r="D9" s="14" t="s">
        <v>1289</v>
      </c>
      <c r="E9" s="15" t="s">
        <v>1290</v>
      </c>
      <c r="F9" s="14" t="s">
        <v>1272</v>
      </c>
      <c r="G9" s="16" t="s">
        <v>13</v>
      </c>
    </row>
    <row r="10" ht="30" customHeight="1" spans="1:7">
      <c r="A10" s="11">
        <v>8</v>
      </c>
      <c r="B10" s="12" t="s">
        <v>1268</v>
      </c>
      <c r="C10" s="13" t="s">
        <v>1291</v>
      </c>
      <c r="D10" s="14" t="s">
        <v>1292</v>
      </c>
      <c r="E10" s="15" t="s">
        <v>1293</v>
      </c>
      <c r="F10" s="14" t="s">
        <v>1272</v>
      </c>
      <c r="G10" s="16" t="s">
        <v>13</v>
      </c>
    </row>
    <row r="11" ht="30" customHeight="1" spans="1:7">
      <c r="A11" s="11">
        <v>9</v>
      </c>
      <c r="B11" s="12" t="s">
        <v>1268</v>
      </c>
      <c r="C11" s="13" t="s">
        <v>1294</v>
      </c>
      <c r="D11" s="14" t="s">
        <v>1295</v>
      </c>
      <c r="E11" s="15" t="s">
        <v>1296</v>
      </c>
      <c r="F11" s="14" t="s">
        <v>1272</v>
      </c>
      <c r="G11" s="16" t="s">
        <v>13</v>
      </c>
    </row>
    <row r="12" ht="30" customHeight="1" spans="1:7">
      <c r="A12" s="11">
        <v>10</v>
      </c>
      <c r="B12" s="12" t="s">
        <v>1268</v>
      </c>
      <c r="C12" s="13" t="s">
        <v>1297</v>
      </c>
      <c r="D12" s="14" t="s">
        <v>1274</v>
      </c>
      <c r="E12" s="15" t="s">
        <v>1298</v>
      </c>
      <c r="F12" s="14" t="s">
        <v>1272</v>
      </c>
      <c r="G12" s="16" t="s">
        <v>13</v>
      </c>
    </row>
    <row r="13" ht="30" customHeight="1" spans="1:7">
      <c r="A13" s="11">
        <v>11</v>
      </c>
      <c r="B13" s="12" t="s">
        <v>1268</v>
      </c>
      <c r="C13" s="13" t="s">
        <v>1299</v>
      </c>
      <c r="D13" s="14" t="s">
        <v>1300</v>
      </c>
      <c r="E13" s="17" t="s">
        <v>1301</v>
      </c>
      <c r="F13" s="14" t="s">
        <v>1272</v>
      </c>
      <c r="G13" s="16" t="s">
        <v>13</v>
      </c>
    </row>
    <row r="14" ht="30" customHeight="1" spans="1:7">
      <c r="A14" s="11">
        <v>12</v>
      </c>
      <c r="B14" s="12" t="s">
        <v>1268</v>
      </c>
      <c r="C14" s="13" t="s">
        <v>1302</v>
      </c>
      <c r="D14" s="14" t="s">
        <v>1303</v>
      </c>
      <c r="E14" s="18" t="s">
        <v>1304</v>
      </c>
      <c r="F14" s="14" t="s">
        <v>1272</v>
      </c>
      <c r="G14" s="16" t="s">
        <v>13</v>
      </c>
    </row>
    <row r="15" ht="30" customHeight="1" spans="1:7">
      <c r="A15" s="11">
        <v>13</v>
      </c>
      <c r="B15" s="12" t="s">
        <v>1268</v>
      </c>
      <c r="C15" s="13" t="s">
        <v>1305</v>
      </c>
      <c r="D15" s="14" t="s">
        <v>1306</v>
      </c>
      <c r="E15" s="15" t="s">
        <v>1307</v>
      </c>
      <c r="F15" s="14" t="s">
        <v>1272</v>
      </c>
      <c r="G15" s="16" t="s">
        <v>13</v>
      </c>
    </row>
    <row r="16" ht="30" customHeight="1" spans="1:7">
      <c r="A16" s="11">
        <v>14</v>
      </c>
      <c r="B16" s="12" t="s">
        <v>1268</v>
      </c>
      <c r="C16" s="13" t="s">
        <v>1308</v>
      </c>
      <c r="D16" s="14" t="s">
        <v>1309</v>
      </c>
      <c r="E16" s="17" t="s">
        <v>1310</v>
      </c>
      <c r="F16" s="14" t="s">
        <v>1272</v>
      </c>
      <c r="G16" s="16" t="s">
        <v>13</v>
      </c>
    </row>
    <row r="17" ht="30" customHeight="1" spans="1:7">
      <c r="A17" s="11">
        <v>15</v>
      </c>
      <c r="B17" s="12" t="s">
        <v>1268</v>
      </c>
      <c r="C17" s="13" t="s">
        <v>1311</v>
      </c>
      <c r="D17" s="14" t="s">
        <v>1312</v>
      </c>
      <c r="E17" s="15" t="s">
        <v>1313</v>
      </c>
      <c r="F17" s="14" t="s">
        <v>1272</v>
      </c>
      <c r="G17" s="16" t="s">
        <v>13</v>
      </c>
    </row>
    <row r="18" ht="30" customHeight="1" spans="1:7">
      <c r="A18" s="11">
        <v>16</v>
      </c>
      <c r="B18" s="12" t="s">
        <v>1268</v>
      </c>
      <c r="C18" s="13" t="s">
        <v>1314</v>
      </c>
      <c r="D18" s="14" t="s">
        <v>1315</v>
      </c>
      <c r="E18" s="17" t="s">
        <v>1316</v>
      </c>
      <c r="F18" s="14" t="s">
        <v>1272</v>
      </c>
      <c r="G18" s="16" t="s">
        <v>13</v>
      </c>
    </row>
    <row r="19" ht="30" customHeight="1" spans="1:7">
      <c r="A19" s="11">
        <v>17</v>
      </c>
      <c r="B19" s="12" t="s">
        <v>1268</v>
      </c>
      <c r="C19" s="13" t="s">
        <v>1317</v>
      </c>
      <c r="D19" s="14" t="s">
        <v>1318</v>
      </c>
      <c r="E19" s="15" t="s">
        <v>1319</v>
      </c>
      <c r="F19" s="14" t="s">
        <v>1272</v>
      </c>
      <c r="G19" s="16" t="s">
        <v>13</v>
      </c>
    </row>
    <row r="20" ht="30" customHeight="1" spans="1:7">
      <c r="A20" s="11">
        <v>18</v>
      </c>
      <c r="B20" s="12" t="s">
        <v>1268</v>
      </c>
      <c r="C20" s="13" t="s">
        <v>1320</v>
      </c>
      <c r="D20" s="14" t="s">
        <v>1321</v>
      </c>
      <c r="E20" s="15" t="s">
        <v>1322</v>
      </c>
      <c r="F20" s="14" t="s">
        <v>1272</v>
      </c>
      <c r="G20" s="16" t="s">
        <v>13</v>
      </c>
    </row>
    <row r="21" ht="30" customHeight="1" spans="1:7">
      <c r="A21" s="11">
        <v>19</v>
      </c>
      <c r="B21" s="12" t="s">
        <v>1268</v>
      </c>
      <c r="C21" s="13" t="s">
        <v>1323</v>
      </c>
      <c r="D21" s="14" t="s">
        <v>1324</v>
      </c>
      <c r="E21" s="15" t="s">
        <v>1325</v>
      </c>
      <c r="F21" s="14" t="s">
        <v>1272</v>
      </c>
      <c r="G21" s="16" t="s">
        <v>13</v>
      </c>
    </row>
    <row r="22" ht="30" customHeight="1" spans="1:7">
      <c r="A22" s="11">
        <v>20</v>
      </c>
      <c r="B22" s="12" t="s">
        <v>1268</v>
      </c>
      <c r="C22" s="13" t="s">
        <v>1326</v>
      </c>
      <c r="D22" s="14" t="s">
        <v>1327</v>
      </c>
      <c r="E22" s="18" t="s">
        <v>1328</v>
      </c>
      <c r="F22" s="14" t="s">
        <v>1272</v>
      </c>
      <c r="G22" s="16" t="s">
        <v>13</v>
      </c>
    </row>
    <row r="23" ht="30" customHeight="1" spans="1:7">
      <c r="A23" s="11">
        <v>21</v>
      </c>
      <c r="B23" s="12" t="s">
        <v>1268</v>
      </c>
      <c r="C23" s="13" t="s">
        <v>1329</v>
      </c>
      <c r="D23" s="14" t="s">
        <v>1330</v>
      </c>
      <c r="E23" s="15" t="s">
        <v>1331</v>
      </c>
      <c r="F23" s="14" t="s">
        <v>1272</v>
      </c>
      <c r="G23" s="16" t="s">
        <v>13</v>
      </c>
    </row>
    <row r="24" ht="30" customHeight="1" spans="1:7">
      <c r="A24" s="11">
        <v>22</v>
      </c>
      <c r="B24" s="12" t="s">
        <v>1268</v>
      </c>
      <c r="C24" s="13" t="s">
        <v>1332</v>
      </c>
      <c r="D24" s="14" t="s">
        <v>1333</v>
      </c>
      <c r="E24" s="15" t="s">
        <v>1334</v>
      </c>
      <c r="F24" s="14" t="s">
        <v>1272</v>
      </c>
      <c r="G24" s="16" t="s">
        <v>13</v>
      </c>
    </row>
    <row r="25" ht="30" customHeight="1" spans="1:7">
      <c r="A25" s="11">
        <v>23</v>
      </c>
      <c r="B25" s="12" t="s">
        <v>1268</v>
      </c>
      <c r="C25" s="13" t="s">
        <v>1335</v>
      </c>
      <c r="D25" s="14" t="s">
        <v>1336</v>
      </c>
      <c r="E25" s="19" t="s">
        <v>1337</v>
      </c>
      <c r="F25" s="14" t="s">
        <v>1272</v>
      </c>
      <c r="G25" s="16" t="s">
        <v>13</v>
      </c>
    </row>
    <row r="26" ht="30" customHeight="1" spans="1:7">
      <c r="A26" s="11">
        <v>24</v>
      </c>
      <c r="B26" s="12" t="s">
        <v>1268</v>
      </c>
      <c r="C26" s="13" t="s">
        <v>1338</v>
      </c>
      <c r="D26" s="14" t="s">
        <v>1339</v>
      </c>
      <c r="E26" s="19" t="s">
        <v>1340</v>
      </c>
      <c r="F26" s="14" t="s">
        <v>1272</v>
      </c>
      <c r="G26" s="16" t="s">
        <v>44</v>
      </c>
    </row>
    <row r="27" ht="30" customHeight="1" spans="1:7">
      <c r="A27" s="11">
        <v>25</v>
      </c>
      <c r="B27" s="12" t="s">
        <v>1268</v>
      </c>
      <c r="C27" s="13" t="s">
        <v>1341</v>
      </c>
      <c r="D27" s="14" t="s">
        <v>1342</v>
      </c>
      <c r="E27" s="19" t="s">
        <v>1343</v>
      </c>
      <c r="F27" s="14" t="s">
        <v>1272</v>
      </c>
      <c r="G27" s="16" t="s">
        <v>13</v>
      </c>
    </row>
    <row r="28" ht="30" customHeight="1" spans="1:7">
      <c r="A28" s="11">
        <v>26</v>
      </c>
      <c r="B28" s="12" t="s">
        <v>1268</v>
      </c>
      <c r="C28" s="13" t="s">
        <v>1344</v>
      </c>
      <c r="D28" s="14" t="s">
        <v>1345</v>
      </c>
      <c r="E28" s="19" t="s">
        <v>1346</v>
      </c>
      <c r="F28" s="14" t="s">
        <v>1272</v>
      </c>
      <c r="G28" s="16" t="s">
        <v>13</v>
      </c>
    </row>
    <row r="29" ht="30" customHeight="1" spans="1:7">
      <c r="A29" s="11">
        <v>27</v>
      </c>
      <c r="B29" s="12" t="s">
        <v>1268</v>
      </c>
      <c r="C29" s="13" t="s">
        <v>1347</v>
      </c>
      <c r="D29" s="14" t="s">
        <v>1348</v>
      </c>
      <c r="E29" s="20" t="s">
        <v>1349</v>
      </c>
      <c r="F29" s="14" t="s">
        <v>1272</v>
      </c>
      <c r="G29" s="16" t="s">
        <v>13</v>
      </c>
    </row>
    <row r="30" ht="30" customHeight="1" spans="1:7">
      <c r="A30" s="11">
        <v>28</v>
      </c>
      <c r="B30" s="12" t="s">
        <v>1268</v>
      </c>
      <c r="C30" s="13" t="s">
        <v>1350</v>
      </c>
      <c r="D30" s="14" t="s">
        <v>1351</v>
      </c>
      <c r="E30" s="19" t="s">
        <v>1352</v>
      </c>
      <c r="F30" s="14" t="s">
        <v>1272</v>
      </c>
      <c r="G30" s="16" t="s">
        <v>44</v>
      </c>
    </row>
    <row r="31" ht="30" customHeight="1" spans="1:7">
      <c r="A31" s="11">
        <v>29</v>
      </c>
      <c r="B31" s="12" t="s">
        <v>1268</v>
      </c>
      <c r="C31" s="13" t="s">
        <v>1353</v>
      </c>
      <c r="D31" s="21" t="s">
        <v>1354</v>
      </c>
      <c r="E31" s="50" t="s">
        <v>1355</v>
      </c>
      <c r="F31" s="14" t="s">
        <v>1272</v>
      </c>
      <c r="G31" s="16" t="s">
        <v>13</v>
      </c>
    </row>
    <row r="32" ht="30" customHeight="1" spans="1:7">
      <c r="A32" s="11">
        <v>30</v>
      </c>
      <c r="B32" s="12" t="s">
        <v>1268</v>
      </c>
      <c r="C32" s="13" t="s">
        <v>1356</v>
      </c>
      <c r="D32" s="21" t="s">
        <v>1357</v>
      </c>
      <c r="E32" s="19" t="s">
        <v>1358</v>
      </c>
      <c r="F32" s="14" t="s">
        <v>1272</v>
      </c>
      <c r="G32" s="16" t="s">
        <v>13</v>
      </c>
    </row>
    <row r="33" ht="30" customHeight="1" spans="1:7">
      <c r="A33" s="11">
        <v>31</v>
      </c>
      <c r="B33" s="12" t="s">
        <v>1268</v>
      </c>
      <c r="C33" s="22" t="s">
        <v>1359</v>
      </c>
      <c r="D33" s="21" t="s">
        <v>1360</v>
      </c>
      <c r="E33" s="15" t="s">
        <v>1361</v>
      </c>
      <c r="F33" s="14" t="s">
        <v>1272</v>
      </c>
      <c r="G33" s="16" t="s">
        <v>13</v>
      </c>
    </row>
    <row r="34" ht="30" customHeight="1" spans="1:7">
      <c r="A34" s="11">
        <v>32</v>
      </c>
      <c r="B34" s="12" t="s">
        <v>1268</v>
      </c>
      <c r="C34" s="22" t="s">
        <v>1362</v>
      </c>
      <c r="D34" s="21" t="s">
        <v>1363</v>
      </c>
      <c r="E34" s="15" t="s">
        <v>1364</v>
      </c>
      <c r="F34" s="14" t="s">
        <v>1272</v>
      </c>
      <c r="G34" s="16" t="s">
        <v>13</v>
      </c>
    </row>
    <row r="35" ht="30" customHeight="1" spans="1:7">
      <c r="A35" s="11">
        <v>33</v>
      </c>
      <c r="B35" s="12" t="s">
        <v>1268</v>
      </c>
      <c r="C35" s="22" t="s">
        <v>1365</v>
      </c>
      <c r="D35" s="23" t="s">
        <v>1366</v>
      </c>
      <c r="E35" s="15" t="s">
        <v>1367</v>
      </c>
      <c r="F35" s="14" t="s">
        <v>1272</v>
      </c>
      <c r="G35" s="16" t="s">
        <v>13</v>
      </c>
    </row>
    <row r="36" ht="30" customHeight="1" spans="1:7">
      <c r="A36" s="11">
        <v>34</v>
      </c>
      <c r="B36" s="12" t="s">
        <v>1268</v>
      </c>
      <c r="C36" s="22" t="s">
        <v>1368</v>
      </c>
      <c r="D36" s="23" t="s">
        <v>1369</v>
      </c>
      <c r="E36" s="15" t="s">
        <v>1370</v>
      </c>
      <c r="F36" s="14" t="s">
        <v>1272</v>
      </c>
      <c r="G36" s="16" t="s">
        <v>13</v>
      </c>
    </row>
    <row r="37" ht="30" customHeight="1" spans="1:7">
      <c r="A37" s="11">
        <v>35</v>
      </c>
      <c r="B37" s="12" t="s">
        <v>1268</v>
      </c>
      <c r="C37" s="22" t="s">
        <v>1180</v>
      </c>
      <c r="D37" s="21" t="s">
        <v>1181</v>
      </c>
      <c r="E37" s="15" t="s">
        <v>1182</v>
      </c>
      <c r="F37" s="14" t="s">
        <v>1272</v>
      </c>
      <c r="G37" s="16" t="s">
        <v>13</v>
      </c>
    </row>
  </sheetData>
  <mergeCells count="1">
    <mergeCell ref="A1:G1"/>
  </mergeCells>
  <dataValidations count="1">
    <dataValidation type="textLength" operator="lessThanOrEqual" allowBlank="1" showInputMessage="1" showErrorMessage="1" errorTitle="提示" error="长度不能超过300位" sqref="E14 E22">
      <formula1>300</formula1>
    </dataValidation>
  </dataValidations>
  <hyperlinks>
    <hyperlink ref="D2" r:id="rId1" display="执法对象地址"/>
    <hyperlink ref="C2" r:id="rId2" display="执法对象名称"/>
  </hyperlink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C6" sqref="C6"/>
    </sheetView>
  </sheetViews>
  <sheetFormatPr defaultColWidth="9" defaultRowHeight="14.25" outlineLevelCol="6"/>
  <cols>
    <col min="2" max="2" width="11.5" customWidth="1"/>
    <col min="3" max="3" width="22" customWidth="1"/>
    <col min="4" max="4" width="19.125" customWidth="1"/>
    <col min="5" max="5" width="18.875" customWidth="1"/>
    <col min="6" max="6" width="17.5" customWidth="1"/>
    <col min="7" max="7" width="11" customWidth="1"/>
  </cols>
  <sheetData>
    <row r="1" ht="39" customHeight="1" spans="1:7">
      <c r="A1" s="1" t="s">
        <v>1371</v>
      </c>
      <c r="B1" s="1"/>
      <c r="C1" s="1"/>
      <c r="D1" s="1"/>
      <c r="E1" s="1"/>
      <c r="F1" s="1"/>
      <c r="G1" s="1"/>
    </row>
    <row r="2" ht="37.5" spans="1:7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3" t="s">
        <v>1372</v>
      </c>
      <c r="G2" s="3" t="s">
        <v>8</v>
      </c>
    </row>
    <row r="3" ht="27" spans="1:7">
      <c r="A3" s="4">
        <v>1</v>
      </c>
      <c r="B3" s="5" t="s">
        <v>1373</v>
      </c>
      <c r="C3" s="6" t="s">
        <v>1374</v>
      </c>
      <c r="D3" s="6" t="s">
        <v>1375</v>
      </c>
      <c r="E3" s="7" t="s">
        <v>1376</v>
      </c>
      <c r="F3" s="6" t="s">
        <v>1377</v>
      </c>
      <c r="G3" s="8" t="s">
        <v>1378</v>
      </c>
    </row>
    <row r="4" ht="27" spans="1:7">
      <c r="A4" s="4">
        <v>2</v>
      </c>
      <c r="B4" s="5" t="s">
        <v>1373</v>
      </c>
      <c r="C4" s="6" t="s">
        <v>1379</v>
      </c>
      <c r="D4" s="6" t="s">
        <v>1380</v>
      </c>
      <c r="E4" s="7" t="s">
        <v>1381</v>
      </c>
      <c r="F4" s="6" t="s">
        <v>1382</v>
      </c>
      <c r="G4" s="8" t="s">
        <v>1378</v>
      </c>
    </row>
    <row r="5" ht="40.5" spans="1:7">
      <c r="A5" s="4">
        <v>3</v>
      </c>
      <c r="B5" s="5" t="s">
        <v>1373</v>
      </c>
      <c r="C5" s="6" t="s">
        <v>1383</v>
      </c>
      <c r="D5" s="6" t="s">
        <v>1384</v>
      </c>
      <c r="E5" s="7" t="s">
        <v>1385</v>
      </c>
      <c r="F5" s="6" t="s">
        <v>1382</v>
      </c>
      <c r="G5" s="8" t="s">
        <v>1378</v>
      </c>
    </row>
    <row r="6" ht="40.5" spans="1:7">
      <c r="A6" s="4">
        <v>4</v>
      </c>
      <c r="B6" s="5" t="s">
        <v>1373</v>
      </c>
      <c r="C6" s="6" t="s">
        <v>1386</v>
      </c>
      <c r="D6" s="6" t="s">
        <v>1387</v>
      </c>
      <c r="E6" s="7" t="s">
        <v>1388</v>
      </c>
      <c r="F6" s="6" t="s">
        <v>1382</v>
      </c>
      <c r="G6" s="8" t="s">
        <v>1378</v>
      </c>
    </row>
    <row r="7" ht="27" spans="1:7">
      <c r="A7" s="4">
        <v>5</v>
      </c>
      <c r="B7" s="5" t="s">
        <v>1373</v>
      </c>
      <c r="C7" s="6" t="s">
        <v>1389</v>
      </c>
      <c r="D7" s="6" t="s">
        <v>1390</v>
      </c>
      <c r="E7" s="7" t="s">
        <v>1391</v>
      </c>
      <c r="F7" s="6" t="s">
        <v>1382</v>
      </c>
      <c r="G7" s="8" t="s">
        <v>1378</v>
      </c>
    </row>
    <row r="8" ht="27" spans="1:7">
      <c r="A8" s="4">
        <v>6</v>
      </c>
      <c r="B8" s="5" t="s">
        <v>1373</v>
      </c>
      <c r="C8" s="6" t="s">
        <v>1392</v>
      </c>
      <c r="D8" s="6" t="s">
        <v>1393</v>
      </c>
      <c r="E8" s="7" t="s">
        <v>1394</v>
      </c>
      <c r="F8" s="6" t="s">
        <v>1382</v>
      </c>
      <c r="G8" s="8" t="s">
        <v>1378</v>
      </c>
    </row>
    <row r="9" ht="27" spans="1:7">
      <c r="A9" s="4">
        <v>7</v>
      </c>
      <c r="B9" s="5" t="s">
        <v>1373</v>
      </c>
      <c r="C9" s="6" t="s">
        <v>1395</v>
      </c>
      <c r="D9" s="6" t="s">
        <v>1396</v>
      </c>
      <c r="E9" s="7" t="s">
        <v>1397</v>
      </c>
      <c r="F9" s="6" t="s">
        <v>1382</v>
      </c>
      <c r="G9" s="8" t="s">
        <v>1378</v>
      </c>
    </row>
    <row r="10" ht="27" spans="1:7">
      <c r="A10" s="4">
        <v>8</v>
      </c>
      <c r="B10" s="5" t="s">
        <v>1373</v>
      </c>
      <c r="C10" s="6" t="s">
        <v>1398</v>
      </c>
      <c r="D10" s="6" t="s">
        <v>1399</v>
      </c>
      <c r="E10" s="7" t="s">
        <v>1400</v>
      </c>
      <c r="F10" s="6" t="s">
        <v>1382</v>
      </c>
      <c r="G10" s="8" t="s">
        <v>1378</v>
      </c>
    </row>
    <row r="11" ht="27" spans="1:7">
      <c r="A11" s="4">
        <v>9</v>
      </c>
      <c r="B11" s="5" t="s">
        <v>1373</v>
      </c>
      <c r="C11" s="6" t="s">
        <v>1401</v>
      </c>
      <c r="D11" s="6" t="s">
        <v>1402</v>
      </c>
      <c r="E11" s="7" t="s">
        <v>1403</v>
      </c>
      <c r="F11" s="6" t="s">
        <v>1382</v>
      </c>
      <c r="G11" s="8" t="s">
        <v>1378</v>
      </c>
    </row>
    <row r="12" ht="27" spans="1:7">
      <c r="A12" s="4">
        <v>10</v>
      </c>
      <c r="B12" s="5" t="s">
        <v>1373</v>
      </c>
      <c r="C12" s="6" t="s">
        <v>1404</v>
      </c>
      <c r="D12" s="6" t="s">
        <v>1405</v>
      </c>
      <c r="E12" s="7" t="s">
        <v>1406</v>
      </c>
      <c r="F12" s="6" t="s">
        <v>1382</v>
      </c>
      <c r="G12" s="8" t="s">
        <v>1378</v>
      </c>
    </row>
    <row r="13" ht="40.5" spans="1:7">
      <c r="A13" s="4">
        <v>11</v>
      </c>
      <c r="B13" s="5" t="s">
        <v>1373</v>
      </c>
      <c r="C13" s="6" t="s">
        <v>1407</v>
      </c>
      <c r="D13" s="6" t="s">
        <v>1408</v>
      </c>
      <c r="E13" s="7" t="s">
        <v>1409</v>
      </c>
      <c r="F13" s="6" t="s">
        <v>1382</v>
      </c>
      <c r="G13" s="8" t="s">
        <v>1378</v>
      </c>
    </row>
    <row r="14" ht="27" spans="1:7">
      <c r="A14" s="4">
        <v>12</v>
      </c>
      <c r="B14" s="5" t="s">
        <v>1373</v>
      </c>
      <c r="C14" s="6" t="s">
        <v>1410</v>
      </c>
      <c r="D14" s="6" t="s">
        <v>1411</v>
      </c>
      <c r="E14" s="7" t="s">
        <v>1412</v>
      </c>
      <c r="F14" s="6" t="s">
        <v>1382</v>
      </c>
      <c r="G14" s="8" t="s">
        <v>1378</v>
      </c>
    </row>
    <row r="15" ht="27" spans="1:7">
      <c r="A15" s="4">
        <v>13</v>
      </c>
      <c r="B15" s="5" t="s">
        <v>1373</v>
      </c>
      <c r="C15" s="6" t="s">
        <v>1413</v>
      </c>
      <c r="D15" s="6" t="s">
        <v>1414</v>
      </c>
      <c r="E15" s="7" t="s">
        <v>1415</v>
      </c>
      <c r="F15" s="6" t="s">
        <v>1382</v>
      </c>
      <c r="G15" s="8" t="s">
        <v>1378</v>
      </c>
    </row>
    <row r="16" ht="27" spans="1:7">
      <c r="A16" s="4">
        <v>14</v>
      </c>
      <c r="B16" s="5" t="s">
        <v>1373</v>
      </c>
      <c r="C16" s="6" t="s">
        <v>1416</v>
      </c>
      <c r="D16" s="6" t="s">
        <v>1417</v>
      </c>
      <c r="E16" s="7" t="s">
        <v>1418</v>
      </c>
      <c r="F16" s="6" t="s">
        <v>1382</v>
      </c>
      <c r="G16" s="8" t="s">
        <v>1378</v>
      </c>
    </row>
    <row r="17" ht="40.5" spans="1:7">
      <c r="A17" s="4">
        <v>15</v>
      </c>
      <c r="B17" s="5" t="s">
        <v>1373</v>
      </c>
      <c r="C17" s="6" t="s">
        <v>1419</v>
      </c>
      <c r="D17" s="6" t="s">
        <v>1420</v>
      </c>
      <c r="E17" s="7" t="s">
        <v>1421</v>
      </c>
      <c r="F17" s="6" t="s">
        <v>1382</v>
      </c>
      <c r="G17" s="8" t="s">
        <v>1378</v>
      </c>
    </row>
    <row r="18" ht="27" spans="1:7">
      <c r="A18" s="4">
        <v>16</v>
      </c>
      <c r="B18" s="5" t="s">
        <v>1373</v>
      </c>
      <c r="C18" s="6" t="s">
        <v>1422</v>
      </c>
      <c r="D18" s="6" t="s">
        <v>1423</v>
      </c>
      <c r="E18" s="7" t="s">
        <v>1424</v>
      </c>
      <c r="F18" s="6" t="s">
        <v>1382</v>
      </c>
      <c r="G18" s="8" t="s">
        <v>1378</v>
      </c>
    </row>
    <row r="19" ht="27" spans="1:7">
      <c r="A19" s="4">
        <v>17</v>
      </c>
      <c r="B19" s="5" t="s">
        <v>1373</v>
      </c>
      <c r="C19" s="6" t="s">
        <v>1425</v>
      </c>
      <c r="D19" s="6" t="s">
        <v>1426</v>
      </c>
      <c r="E19" s="7" t="s">
        <v>1427</v>
      </c>
      <c r="F19" s="6" t="s">
        <v>1382</v>
      </c>
      <c r="G19" s="8" t="s">
        <v>1378</v>
      </c>
    </row>
  </sheetData>
  <mergeCells count="1">
    <mergeCell ref="A1:G1"/>
  </mergeCells>
  <hyperlinks>
    <hyperlink ref="D2" r:id="rId1" display="执法对象地址"/>
    <hyperlink ref="C2" r:id="rId2" display="执法对象名称"/>
  </hyperlink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治安大队</vt:lpstr>
      <vt:lpstr>禁毒大队</vt:lpstr>
      <vt:lpstr>网安大队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邹秋娟/福建省仙游县公安局法制大队</dc:creator>
  <cp:lastModifiedBy>天文狮</cp:lastModifiedBy>
  <dcterms:created xsi:type="dcterms:W3CDTF">2022-03-10T09:51:00Z</dcterms:created>
  <dcterms:modified xsi:type="dcterms:W3CDTF">2022-03-10T06:58:43Z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2052-11.1.0.11551</vt:lpwstr>
  </property>
  <property fmtid="{D5CDD505-2E9C-101B-9397-08002B2CF9AE}" pid="3" name="ICV">
    <vt:lpwstr>A8CC700CDFA94AD582E50037C8558810</vt:lpwstr>
  </property>
</Properties>
</file>